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vmata\Documents\The Wall paper\Files for ARC 2025\Files revised June 29-2025\"/>
    </mc:Choice>
  </mc:AlternateContent>
  <xr:revisionPtr revIDLastSave="0" documentId="13_ncr:1_{3C221AFA-C8EC-4831-8E4C-B41A77775098}" xr6:coauthVersionLast="47" xr6:coauthVersionMax="47" xr10:uidLastSave="{00000000-0000-0000-0000-000000000000}"/>
  <bookViews>
    <workbookView xWindow="-120" yWindow="-120" windowWidth="29040" windowHeight="15720" xr2:uid="{00000000-000D-0000-FFFF-FFFF00000000}"/>
  </bookViews>
  <sheets>
    <sheet name="US-MEX" sheetId="1" r:id="rId1"/>
    <sheet name="Sheet4" sheetId="6" r:id="rId2"/>
    <sheet name="Sheet3" sheetId="5" r:id="rId3"/>
    <sheet name="Sheet2" sheetId="4" r:id="rId4"/>
    <sheet name="Chihuahuan Desert" sheetId="2" r:id="rId5"/>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8" i="6" l="1"/>
  <c r="V278" i="6"/>
  <c r="W278" i="6"/>
  <c r="X278" i="6"/>
  <c r="Y278" i="6"/>
  <c r="Z278" i="6"/>
  <c r="AA278" i="6"/>
  <c r="AB278" i="6"/>
  <c r="AC278" i="6"/>
  <c r="AD278" i="6"/>
  <c r="AE278" i="6"/>
  <c r="AF278" i="6"/>
  <c r="AG278" i="6"/>
  <c r="AH278" i="6"/>
  <c r="AI278" i="6"/>
  <c r="E278" i="6"/>
  <c r="F278" i="6"/>
  <c r="G278" i="6"/>
  <c r="H278" i="6"/>
  <c r="I278" i="6"/>
  <c r="J278" i="6"/>
  <c r="K278" i="6"/>
  <c r="L278" i="6"/>
  <c r="M278" i="6"/>
  <c r="N278" i="6"/>
  <c r="O278" i="6"/>
  <c r="P278" i="6"/>
  <c r="Q278" i="6"/>
  <c r="R278" i="6"/>
  <c r="S278" i="6"/>
  <c r="T278" i="6"/>
  <c r="D278" i="6"/>
  <c r="HW277" i="5"/>
  <c r="HV277" i="5"/>
  <c r="HU277" i="5"/>
  <c r="HT277" i="5"/>
  <c r="HS277" i="5"/>
  <c r="HR277" i="5"/>
  <c r="HQ277" i="5"/>
  <c r="HP277" i="5"/>
  <c r="HO277" i="5"/>
  <c r="HN277" i="5"/>
  <c r="HM277" i="5"/>
  <c r="HL277" i="5"/>
  <c r="HK277" i="5"/>
  <c r="HJ277" i="5"/>
  <c r="HI277" i="5"/>
  <c r="HH277" i="5"/>
  <c r="HE275" i="5"/>
  <c r="HE272" i="5"/>
  <c r="HE267" i="5"/>
  <c r="HE260" i="5"/>
  <c r="HE258" i="5"/>
  <c r="HE241" i="5"/>
  <c r="HE230" i="5"/>
  <c r="HE226" i="5"/>
  <c r="HE223" i="5"/>
  <c r="HE215" i="5"/>
  <c r="HE161" i="5"/>
  <c r="HE159" i="5"/>
  <c r="HE155" i="5"/>
  <c r="HE138" i="5"/>
  <c r="HE136" i="5"/>
  <c r="HE129" i="5"/>
  <c r="HE127" i="5"/>
  <c r="HE90" i="5"/>
  <c r="HE87" i="5"/>
  <c r="HE85" i="5"/>
  <c r="HE80" i="5"/>
  <c r="HE73" i="5"/>
  <c r="HE71" i="5"/>
  <c r="HE67" i="5"/>
  <c r="HE63" i="5"/>
  <c r="HE60" i="5"/>
  <c r="HE58" i="5"/>
  <c r="HE54" i="5"/>
  <c r="HE52" i="5"/>
  <c r="HE45" i="5"/>
  <c r="HE43" i="5"/>
  <c r="HE35" i="5"/>
  <c r="HE31" i="5"/>
  <c r="HE29" i="5"/>
  <c r="HE20" i="5"/>
  <c r="HE16" i="5"/>
  <c r="HE14" i="5"/>
  <c r="HE2" i="5"/>
  <c r="HE50" i="5" s="1"/>
  <c r="HE64" i="5" s="1"/>
  <c r="HB277" i="5"/>
  <c r="HA277" i="5"/>
  <c r="GZ277" i="5"/>
  <c r="GY277" i="5"/>
  <c r="GX277" i="5"/>
  <c r="GW277" i="5"/>
  <c r="GV277" i="5"/>
  <c r="GU277" i="5"/>
  <c r="GT277" i="5"/>
  <c r="GS277" i="5"/>
  <c r="GR277" i="5"/>
  <c r="GQ277" i="5"/>
  <c r="GP277" i="5"/>
  <c r="GO277" i="5"/>
  <c r="GN277" i="5"/>
  <c r="GM277" i="5"/>
  <c r="GJ275" i="5"/>
  <c r="GJ272" i="5"/>
  <c r="GJ267" i="5"/>
  <c r="GJ260" i="5"/>
  <c r="GJ258" i="5"/>
  <c r="GJ241" i="5"/>
  <c r="GJ230" i="5"/>
  <c r="GJ226" i="5"/>
  <c r="GJ223" i="5"/>
  <c r="GJ215" i="5"/>
  <c r="GJ161" i="5"/>
  <c r="GJ159" i="5"/>
  <c r="GJ155" i="5"/>
  <c r="GJ138" i="5"/>
  <c r="GJ136" i="5"/>
  <c r="GJ129" i="5"/>
  <c r="GJ127" i="5"/>
  <c r="GJ90" i="5"/>
  <c r="GJ87" i="5"/>
  <c r="GJ85" i="5"/>
  <c r="GJ80" i="5"/>
  <c r="GJ73" i="5"/>
  <c r="GJ71" i="5"/>
  <c r="GJ67" i="5"/>
  <c r="GJ60" i="5"/>
  <c r="GJ58" i="5"/>
  <c r="GJ54" i="5"/>
  <c r="GJ52" i="5"/>
  <c r="GJ63" i="5" s="1"/>
  <c r="GJ45" i="5"/>
  <c r="GJ43" i="5"/>
  <c r="GJ35" i="5"/>
  <c r="GJ31" i="5"/>
  <c r="GJ29" i="5"/>
  <c r="GJ20" i="5"/>
  <c r="GJ16" i="5"/>
  <c r="GJ14" i="5"/>
  <c r="GJ2" i="5"/>
  <c r="GJ50" i="5" s="1"/>
  <c r="GJ64" i="5" s="1"/>
  <c r="GG277" i="5"/>
  <c r="GF277" i="5"/>
  <c r="GE277" i="5"/>
  <c r="GD277" i="5"/>
  <c r="GC277" i="5"/>
  <c r="GB277" i="5"/>
  <c r="GA277" i="5"/>
  <c r="FZ277" i="5"/>
  <c r="FY277" i="5"/>
  <c r="FX277" i="5"/>
  <c r="FW277" i="5"/>
  <c r="FV277" i="5"/>
  <c r="FU277" i="5"/>
  <c r="FT277" i="5"/>
  <c r="FS277" i="5"/>
  <c r="FR277" i="5"/>
  <c r="FO275" i="5"/>
  <c r="FO272" i="5"/>
  <c r="FO267" i="5"/>
  <c r="FO260" i="5"/>
  <c r="FO258" i="5"/>
  <c r="FO241" i="5"/>
  <c r="FO230" i="5"/>
  <c r="FO226" i="5"/>
  <c r="FO223" i="5"/>
  <c r="FO215" i="5"/>
  <c r="FO161" i="5"/>
  <c r="FO159" i="5"/>
  <c r="FO155" i="5"/>
  <c r="FO138" i="5"/>
  <c r="FO136" i="5"/>
  <c r="FO129" i="5"/>
  <c r="FO127" i="5"/>
  <c r="FO90" i="5"/>
  <c r="FO87" i="5"/>
  <c r="FO85" i="5"/>
  <c r="FO80" i="5"/>
  <c r="FO73" i="5"/>
  <c r="FO71" i="5"/>
  <c r="FO67" i="5"/>
  <c r="FO60" i="5"/>
  <c r="FO58" i="5"/>
  <c r="FO54" i="5"/>
  <c r="FO52" i="5"/>
  <c r="FO63" i="5" s="1"/>
  <c r="FO45" i="5"/>
  <c r="FO43" i="5"/>
  <c r="FO35" i="5"/>
  <c r="FO31" i="5"/>
  <c r="FO29" i="5"/>
  <c r="FO20" i="5"/>
  <c r="FO16" i="5"/>
  <c r="FO14" i="5"/>
  <c r="FO2" i="5"/>
  <c r="FO50" i="5" s="1"/>
  <c r="FO64" i="5" s="1"/>
  <c r="FL277" i="5"/>
  <c r="FK277" i="5"/>
  <c r="FJ277" i="5"/>
  <c r="FI277" i="5"/>
  <c r="FH277" i="5"/>
  <c r="FG277" i="5"/>
  <c r="FF277" i="5"/>
  <c r="FE277" i="5"/>
  <c r="FD277" i="5"/>
  <c r="FC277" i="5"/>
  <c r="FB277" i="5"/>
  <c r="FA277" i="5"/>
  <c r="EZ277" i="5"/>
  <c r="EY277" i="5"/>
  <c r="EX277" i="5"/>
  <c r="EW277" i="5"/>
  <c r="ET275" i="5"/>
  <c r="ET272" i="5"/>
  <c r="ET267" i="5"/>
  <c r="ET260" i="5"/>
  <c r="ET258" i="5"/>
  <c r="ET241" i="5"/>
  <c r="ET230" i="5"/>
  <c r="ET226" i="5"/>
  <c r="ET223" i="5"/>
  <c r="ET215" i="5"/>
  <c r="ET161" i="5"/>
  <c r="ET159" i="5"/>
  <c r="ET155" i="5"/>
  <c r="ET138" i="5"/>
  <c r="ET136" i="5"/>
  <c r="ET129" i="5"/>
  <c r="ET127" i="5"/>
  <c r="ET90" i="5"/>
  <c r="ET87" i="5"/>
  <c r="ET85" i="5"/>
  <c r="ET80" i="5"/>
  <c r="ET73" i="5"/>
  <c r="ET71" i="5"/>
  <c r="ET67" i="5"/>
  <c r="ET60" i="5"/>
  <c r="ET58" i="5"/>
  <c r="ET54" i="5"/>
  <c r="ET52" i="5"/>
  <c r="ET63" i="5" s="1"/>
  <c r="ET45" i="5"/>
  <c r="ET43" i="5"/>
  <c r="ET35" i="5"/>
  <c r="ET31" i="5"/>
  <c r="ET29" i="5"/>
  <c r="ET20" i="5"/>
  <c r="ET16" i="5"/>
  <c r="ET14" i="5"/>
  <c r="ET2" i="5"/>
  <c r="ET50" i="5" s="1"/>
  <c r="EQ277" i="5"/>
  <c r="EP277" i="5"/>
  <c r="EO277" i="5"/>
  <c r="EN277" i="5"/>
  <c r="EM277" i="5"/>
  <c r="EL277" i="5"/>
  <c r="EK277" i="5"/>
  <c r="EJ277" i="5"/>
  <c r="EI277" i="5"/>
  <c r="EH277" i="5"/>
  <c r="EG277" i="5"/>
  <c r="EF277" i="5"/>
  <c r="EE277" i="5"/>
  <c r="ED277" i="5"/>
  <c r="EC277" i="5"/>
  <c r="EB277" i="5"/>
  <c r="DY275" i="5"/>
  <c r="DY272" i="5"/>
  <c r="DY267" i="5"/>
  <c r="DY260" i="5"/>
  <c r="DY258" i="5"/>
  <c r="DY241" i="5"/>
  <c r="DY230" i="5"/>
  <c r="DY226" i="5"/>
  <c r="DY223" i="5"/>
  <c r="DY215" i="5"/>
  <c r="DY161" i="5"/>
  <c r="DY159" i="5"/>
  <c r="DY155" i="5"/>
  <c r="DY138" i="5"/>
  <c r="DY136" i="5"/>
  <c r="DY129" i="5"/>
  <c r="DY127" i="5"/>
  <c r="DY90" i="5"/>
  <c r="DY87" i="5"/>
  <c r="DY85" i="5"/>
  <c r="DY80" i="5"/>
  <c r="DY73" i="5"/>
  <c r="DY71" i="5"/>
  <c r="DY67" i="5"/>
  <c r="DY60" i="5"/>
  <c r="DY58" i="5"/>
  <c r="DY54" i="5"/>
  <c r="DY52" i="5"/>
  <c r="DY63" i="5" s="1"/>
  <c r="DY45" i="5"/>
  <c r="DY43" i="5"/>
  <c r="DY35" i="5"/>
  <c r="DY31" i="5"/>
  <c r="DY29" i="5"/>
  <c r="DY20" i="5"/>
  <c r="DY16" i="5"/>
  <c r="DY14" i="5"/>
  <c r="DY2" i="5"/>
  <c r="DY50" i="5" s="1"/>
  <c r="DY64" i="5" s="1"/>
  <c r="DV277" i="5"/>
  <c r="DU277" i="5"/>
  <c r="DT277" i="5"/>
  <c r="DS277" i="5"/>
  <c r="DR277" i="5"/>
  <c r="DQ277" i="5"/>
  <c r="DP277" i="5"/>
  <c r="DO277" i="5"/>
  <c r="DN277" i="5"/>
  <c r="DM277" i="5"/>
  <c r="DL277" i="5"/>
  <c r="DK277" i="5"/>
  <c r="DJ277" i="5"/>
  <c r="DI277" i="5"/>
  <c r="DH277" i="5"/>
  <c r="DG277" i="5"/>
  <c r="DD275" i="5"/>
  <c r="DD272" i="5"/>
  <c r="DD267" i="5"/>
  <c r="DD260" i="5"/>
  <c r="DD258" i="5"/>
  <c r="DD241" i="5"/>
  <c r="DD230" i="5"/>
  <c r="DD226" i="5"/>
  <c r="DD223" i="5"/>
  <c r="DD215" i="5"/>
  <c r="DD161" i="5"/>
  <c r="DD159" i="5"/>
  <c r="DD155" i="5"/>
  <c r="DD138" i="5"/>
  <c r="DD136" i="5"/>
  <c r="DD129" i="5"/>
  <c r="DD127" i="5"/>
  <c r="DD90" i="5"/>
  <c r="DD87" i="5"/>
  <c r="DD85" i="5"/>
  <c r="DD80" i="5"/>
  <c r="DD73" i="5"/>
  <c r="DD71" i="5"/>
  <c r="DD67" i="5"/>
  <c r="DD60" i="5"/>
  <c r="DD58" i="5"/>
  <c r="DD54" i="5"/>
  <c r="DD52" i="5"/>
  <c r="DD45" i="5"/>
  <c r="DD43" i="5"/>
  <c r="DD35" i="5"/>
  <c r="DD31" i="5"/>
  <c r="DD29" i="5"/>
  <c r="DD20" i="5"/>
  <c r="DD16" i="5"/>
  <c r="DD14" i="5"/>
  <c r="DD2" i="5"/>
  <c r="DA277" i="5"/>
  <c r="CZ277" i="5"/>
  <c r="CY277" i="5"/>
  <c r="CX277" i="5"/>
  <c r="CW277" i="5"/>
  <c r="CV277" i="5"/>
  <c r="CU277" i="5"/>
  <c r="CT277" i="5"/>
  <c r="CS277" i="5"/>
  <c r="CR277" i="5"/>
  <c r="CQ277" i="5"/>
  <c r="CP277" i="5"/>
  <c r="CO277" i="5"/>
  <c r="CN277" i="5"/>
  <c r="CM277" i="5"/>
  <c r="CL277" i="5"/>
  <c r="CI275" i="5"/>
  <c r="CI272" i="5"/>
  <c r="CI267" i="5"/>
  <c r="CI260" i="5"/>
  <c r="CI258" i="5"/>
  <c r="CI241" i="5"/>
  <c r="CI230" i="5"/>
  <c r="CI226" i="5"/>
  <c r="CI223" i="5"/>
  <c r="CI215" i="5"/>
  <c r="CI161" i="5"/>
  <c r="CI159" i="5"/>
  <c r="CI155" i="5"/>
  <c r="CI138" i="5"/>
  <c r="CI136" i="5"/>
  <c r="CI129" i="5"/>
  <c r="CI127" i="5"/>
  <c r="CI90" i="5"/>
  <c r="CI87" i="5"/>
  <c r="CI85" i="5"/>
  <c r="CI80" i="5"/>
  <c r="CI73" i="5"/>
  <c r="CI71" i="5"/>
  <c r="CI67" i="5"/>
  <c r="CI60" i="5"/>
  <c r="CI58" i="5"/>
  <c r="CI54" i="5"/>
  <c r="CI52" i="5"/>
  <c r="CI45" i="5"/>
  <c r="CI43" i="5"/>
  <c r="CI35" i="5"/>
  <c r="CI31" i="5"/>
  <c r="CI29" i="5"/>
  <c r="CI20" i="5"/>
  <c r="CI16" i="5"/>
  <c r="CI14" i="5"/>
  <c r="CI2" i="5"/>
  <c r="CF277" i="5"/>
  <c r="CE277" i="5"/>
  <c r="CD277" i="5"/>
  <c r="CC277" i="5"/>
  <c r="CB277" i="5"/>
  <c r="CA277" i="5"/>
  <c r="BZ277" i="5"/>
  <c r="BY277" i="5"/>
  <c r="BX277" i="5"/>
  <c r="BW277" i="5"/>
  <c r="BV277" i="5"/>
  <c r="BU277" i="5"/>
  <c r="BT277" i="5"/>
  <c r="BS277" i="5"/>
  <c r="BR277" i="5"/>
  <c r="BQ277" i="5"/>
  <c r="BN275" i="5"/>
  <c r="BN272" i="5"/>
  <c r="BN267" i="5"/>
  <c r="BN260" i="5"/>
  <c r="BN258" i="5"/>
  <c r="BN241" i="5"/>
  <c r="BN230" i="5"/>
  <c r="BN226" i="5"/>
  <c r="BN223" i="5"/>
  <c r="BN215" i="5"/>
  <c r="BN161" i="5"/>
  <c r="BN159" i="5"/>
  <c r="BN155" i="5"/>
  <c r="BN138" i="5"/>
  <c r="BN136" i="5"/>
  <c r="BN129" i="5"/>
  <c r="BN127" i="5"/>
  <c r="BN90" i="5"/>
  <c r="BN87" i="5"/>
  <c r="BN85" i="5"/>
  <c r="BN80" i="5"/>
  <c r="BN73" i="5"/>
  <c r="BN71" i="5"/>
  <c r="BN67" i="5"/>
  <c r="BN60" i="5"/>
  <c r="BN58" i="5"/>
  <c r="BN54" i="5"/>
  <c r="BN52" i="5"/>
  <c r="BN63" i="5" s="1"/>
  <c r="BN45" i="5"/>
  <c r="BN43" i="5"/>
  <c r="BN35" i="5"/>
  <c r="BN31" i="5"/>
  <c r="BN29" i="5"/>
  <c r="BN20" i="5"/>
  <c r="BN16" i="5"/>
  <c r="BN14" i="5"/>
  <c r="BN2" i="5"/>
  <c r="BK277" i="5"/>
  <c r="BJ277" i="5"/>
  <c r="BI277" i="5"/>
  <c r="BH277" i="5"/>
  <c r="BG277" i="5"/>
  <c r="BF277" i="5"/>
  <c r="BE277" i="5"/>
  <c r="BD277" i="5"/>
  <c r="BC277" i="5"/>
  <c r="BB277" i="5"/>
  <c r="BA277" i="5"/>
  <c r="AZ277" i="5"/>
  <c r="AY277" i="5"/>
  <c r="AX277" i="5"/>
  <c r="AW277" i="5"/>
  <c r="AV277" i="5"/>
  <c r="AR275" i="5"/>
  <c r="AR272" i="5"/>
  <c r="AR267" i="5"/>
  <c r="AR260" i="5"/>
  <c r="AR258" i="5"/>
  <c r="AR241" i="5"/>
  <c r="AR230" i="5"/>
  <c r="AR226" i="5"/>
  <c r="AR223" i="5"/>
  <c r="AR215" i="5"/>
  <c r="AR161" i="5"/>
  <c r="AR159" i="5"/>
  <c r="AR155" i="5"/>
  <c r="AR138" i="5"/>
  <c r="AR136" i="5"/>
  <c r="AR129" i="5"/>
  <c r="AR127" i="5"/>
  <c r="AR90" i="5"/>
  <c r="AR87" i="5"/>
  <c r="AR85" i="5"/>
  <c r="AR80" i="5"/>
  <c r="AR73" i="5"/>
  <c r="AR71" i="5"/>
  <c r="AR67" i="5"/>
  <c r="AR60" i="5"/>
  <c r="AR58" i="5"/>
  <c r="AR54" i="5"/>
  <c r="AR52" i="5"/>
  <c r="AR45" i="5"/>
  <c r="AR43" i="5"/>
  <c r="AR35" i="5"/>
  <c r="AR31" i="5"/>
  <c r="AR29" i="5"/>
  <c r="AR20" i="5"/>
  <c r="AR16" i="5"/>
  <c r="AR14" i="5"/>
  <c r="AR2" i="5"/>
  <c r="AO277" i="5"/>
  <c r="AN277" i="5"/>
  <c r="AM277" i="5"/>
  <c r="AL277" i="5"/>
  <c r="AK277" i="5"/>
  <c r="AJ277" i="5"/>
  <c r="AI277" i="5"/>
  <c r="AH277" i="5"/>
  <c r="AG277" i="5"/>
  <c r="AF277" i="5"/>
  <c r="AE277" i="5"/>
  <c r="AD277" i="5"/>
  <c r="AC277" i="5"/>
  <c r="AB277" i="5"/>
  <c r="AA277" i="5"/>
  <c r="Z277" i="5"/>
  <c r="W275" i="5"/>
  <c r="W272" i="5"/>
  <c r="W267" i="5"/>
  <c r="W260" i="5"/>
  <c r="W258" i="5"/>
  <c r="W241" i="5"/>
  <c r="W230" i="5"/>
  <c r="W226" i="5"/>
  <c r="W223" i="5"/>
  <c r="W215" i="5"/>
  <c r="W161" i="5"/>
  <c r="W159" i="5"/>
  <c r="W155" i="5"/>
  <c r="W138" i="5"/>
  <c r="W136" i="5"/>
  <c r="W129" i="5"/>
  <c r="W127" i="5"/>
  <c r="W90" i="5"/>
  <c r="W87" i="5"/>
  <c r="W85" i="5"/>
  <c r="W80" i="5"/>
  <c r="W73" i="5"/>
  <c r="W71" i="5"/>
  <c r="W67" i="5"/>
  <c r="W60" i="5"/>
  <c r="W58" i="5"/>
  <c r="W54" i="5"/>
  <c r="W52" i="5"/>
  <c r="W45" i="5"/>
  <c r="W43" i="5"/>
  <c r="W35" i="5"/>
  <c r="W31" i="5"/>
  <c r="W29" i="5"/>
  <c r="W20" i="5"/>
  <c r="W16" i="5"/>
  <c r="W14" i="5"/>
  <c r="W2" i="5"/>
  <c r="G277" i="5"/>
  <c r="H277" i="5"/>
  <c r="I277" i="5"/>
  <c r="J277" i="5"/>
  <c r="K277" i="5"/>
  <c r="L277" i="5"/>
  <c r="M277" i="5"/>
  <c r="N277" i="5"/>
  <c r="O277" i="5"/>
  <c r="P277" i="5"/>
  <c r="Q277" i="5"/>
  <c r="R277" i="5"/>
  <c r="S277" i="5"/>
  <c r="T277" i="5"/>
  <c r="U277" i="5"/>
  <c r="F277" i="5"/>
  <c r="C275" i="5"/>
  <c r="C272" i="5"/>
  <c r="C267" i="5"/>
  <c r="C260" i="5"/>
  <c r="C258" i="5"/>
  <c r="C241" i="5"/>
  <c r="C230" i="5"/>
  <c r="C226" i="5"/>
  <c r="C223" i="5"/>
  <c r="C215" i="5"/>
  <c r="C161" i="5"/>
  <c r="C159" i="5"/>
  <c r="C155" i="5"/>
  <c r="C138" i="5"/>
  <c r="C136" i="5"/>
  <c r="C129" i="5"/>
  <c r="C127" i="5"/>
  <c r="C90" i="5"/>
  <c r="C87" i="5"/>
  <c r="C85" i="5"/>
  <c r="C80" i="5"/>
  <c r="C73" i="5"/>
  <c r="C71" i="5"/>
  <c r="C67" i="5"/>
  <c r="C60" i="5"/>
  <c r="C58" i="5"/>
  <c r="C54" i="5"/>
  <c r="C52" i="5"/>
  <c r="C45" i="5"/>
  <c r="C43" i="5"/>
  <c r="C35" i="5"/>
  <c r="C31" i="5"/>
  <c r="C29" i="5"/>
  <c r="C20" i="5"/>
  <c r="C16" i="5"/>
  <c r="C14" i="5"/>
  <c r="C2" i="5"/>
  <c r="S2" i="4"/>
  <c r="S3" i="4"/>
  <c r="S4" i="4"/>
  <c r="S5" i="4"/>
  <c r="S6" i="4"/>
  <c r="S7" i="4"/>
  <c r="S8" i="4"/>
  <c r="S9" i="4"/>
  <c r="S10" i="4"/>
  <c r="S1" i="4"/>
  <c r="N11" i="4"/>
  <c r="O11" i="4"/>
  <c r="P11" i="4"/>
  <c r="Q11" i="4"/>
  <c r="M11" i="4"/>
  <c r="I11" i="4"/>
  <c r="J11" i="4"/>
  <c r="K11" i="4"/>
  <c r="H11" i="4"/>
  <c r="R2" i="4"/>
  <c r="R3" i="4"/>
  <c r="R4" i="4"/>
  <c r="R5" i="4"/>
  <c r="R6" i="4"/>
  <c r="R7" i="4"/>
  <c r="R8" i="4"/>
  <c r="R9" i="4"/>
  <c r="R10" i="4"/>
  <c r="R1" i="4"/>
  <c r="L2" i="4"/>
  <c r="L3" i="4"/>
  <c r="L4" i="4"/>
  <c r="L5" i="4"/>
  <c r="L6" i="4"/>
  <c r="L7" i="4"/>
  <c r="L8" i="4"/>
  <c r="L9" i="4"/>
  <c r="L10" i="4"/>
  <c r="L1" i="4"/>
  <c r="ET64" i="5" l="1"/>
  <c r="DD50" i="5"/>
  <c r="DD64" i="5" s="1"/>
  <c r="DD63" i="5"/>
  <c r="CI50" i="5"/>
  <c r="CI63" i="5"/>
  <c r="BN50" i="5"/>
  <c r="BN64" i="5" s="1"/>
  <c r="AR50" i="5"/>
  <c r="AR63" i="5"/>
  <c r="W50" i="5"/>
  <c r="W63" i="5"/>
  <c r="C63" i="5"/>
  <c r="C50" i="5"/>
  <c r="C64" i="5" s="1"/>
  <c r="E21" i="4"/>
  <c r="E20" i="4"/>
  <c r="E19" i="4"/>
  <c r="E18" i="4"/>
  <c r="E17" i="4"/>
  <c r="E16" i="4"/>
  <c r="E15" i="4"/>
  <c r="E14" i="4"/>
  <c r="E13" i="4"/>
  <c r="E12" i="4"/>
  <c r="E11" i="4"/>
  <c r="E10" i="4"/>
  <c r="E9" i="4"/>
  <c r="E8" i="4"/>
  <c r="E7" i="4"/>
  <c r="E6" i="4"/>
  <c r="E5" i="4"/>
  <c r="E4" i="4"/>
  <c r="E3" i="4"/>
  <c r="E2" i="4"/>
  <c r="E1" i="4"/>
  <c r="B45" i="4"/>
  <c r="B44" i="4"/>
  <c r="B43" i="4"/>
  <c r="B42" i="4"/>
  <c r="B41" i="4"/>
  <c r="B40" i="4"/>
  <c r="B39" i="4"/>
  <c r="B38" i="4"/>
  <c r="B37" i="4"/>
  <c r="B36" i="4"/>
  <c r="B34" i="4"/>
  <c r="B35"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3" i="4"/>
  <c r="B2" i="4"/>
  <c r="B1" i="4"/>
  <c r="CI64" i="5" l="1"/>
  <c r="AR64" i="5"/>
  <c r="W64" i="5"/>
  <c r="A129" i="2" l="1"/>
  <c r="A127" i="2"/>
  <c r="C124" i="2"/>
  <c r="C123" i="2"/>
  <c r="A123" i="2"/>
  <c r="C121" i="2"/>
  <c r="A121" i="2"/>
  <c r="C120" i="2"/>
  <c r="AF118" i="2"/>
  <c r="AD118" i="2"/>
  <c r="AC118" i="2"/>
  <c r="AB118" i="2"/>
  <c r="AA118" i="2"/>
  <c r="Z118" i="2"/>
  <c r="Y118" i="2"/>
  <c r="X118" i="2"/>
  <c r="V118" i="2"/>
  <c r="U118" i="2"/>
  <c r="T118" i="2"/>
  <c r="P118" i="2"/>
  <c r="O118" i="2"/>
  <c r="N118" i="2"/>
  <c r="M118" i="2"/>
  <c r="L118" i="2"/>
  <c r="K118" i="2"/>
  <c r="J118" i="2"/>
  <c r="I118" i="2"/>
  <c r="H118" i="2"/>
  <c r="G118" i="2"/>
  <c r="E118" i="2"/>
  <c r="B118" i="2"/>
  <c r="A118" i="2"/>
  <c r="D114" i="2"/>
  <c r="D112" i="2"/>
  <c r="D109" i="2"/>
  <c r="D107" i="2"/>
  <c r="D99" i="2"/>
  <c r="D96" i="2"/>
  <c r="D91" i="2"/>
  <c r="D90" i="2"/>
  <c r="D86" i="2"/>
  <c r="D66" i="2"/>
  <c r="D59" i="2"/>
  <c r="D56" i="2"/>
  <c r="D42" i="2"/>
  <c r="D40" i="2"/>
  <c r="D37" i="2"/>
  <c r="D33" i="2"/>
  <c r="D30" i="2"/>
  <c r="D24" i="2"/>
  <c r="D18" i="2"/>
  <c r="D17" i="2"/>
  <c r="D15" i="2"/>
  <c r="D13" i="2"/>
  <c r="D11" i="2"/>
  <c r="D9" i="2"/>
  <c r="D3" i="2"/>
  <c r="C122" i="2" l="1"/>
  <c r="D26" i="2"/>
  <c r="D116" i="2"/>
  <c r="C125" i="2"/>
  <c r="A125" i="2"/>
  <c r="D22" i="2"/>
  <c r="A131" i="2"/>
  <c r="C126" i="2" l="1"/>
  <c r="D27" i="2"/>
  <c r="D118" i="2" s="1"/>
  <c r="A133" i="2"/>
</calcChain>
</file>

<file path=xl/sharedStrings.xml><?xml version="1.0" encoding="utf-8"?>
<sst xmlns="http://schemas.openxmlformats.org/spreadsheetml/2006/main" count="6661" uniqueCount="552">
  <si>
    <t>Anura</t>
  </si>
  <si>
    <t>Bufonidae</t>
  </si>
  <si>
    <t>Craugastoridae</t>
  </si>
  <si>
    <t>Eleutherodactylidae</t>
  </si>
  <si>
    <t>Hylidae</t>
  </si>
  <si>
    <t>Leptodactylidae</t>
  </si>
  <si>
    <t>Ranidae</t>
  </si>
  <si>
    <t>Caudata</t>
  </si>
  <si>
    <t>Plethodontidae</t>
  </si>
  <si>
    <t xml:space="preserve">Squamata </t>
  </si>
  <si>
    <t>Anguidae</t>
  </si>
  <si>
    <t>Eublepharidae</t>
  </si>
  <si>
    <t>Helodermatidae</t>
  </si>
  <si>
    <t>Iguanidae</t>
  </si>
  <si>
    <t>Phrynosomatidae</t>
  </si>
  <si>
    <t>Phyllodactylidae</t>
  </si>
  <si>
    <t>Scincidae</t>
  </si>
  <si>
    <t>Sphenomorphidae</t>
  </si>
  <si>
    <t>Teiidae</t>
  </si>
  <si>
    <t>Xantusiidae</t>
  </si>
  <si>
    <t>Colubridae</t>
  </si>
  <si>
    <t>Dipsadidae</t>
  </si>
  <si>
    <t>Elapidae</t>
  </si>
  <si>
    <t>Leptotyphlopidae</t>
  </si>
  <si>
    <t>Viperidae</t>
  </si>
  <si>
    <t>Testudines</t>
  </si>
  <si>
    <t>Kinosternidae</t>
  </si>
  <si>
    <t>Total spp</t>
  </si>
  <si>
    <t>Total Anura</t>
  </si>
  <si>
    <t>Total Caudata</t>
  </si>
  <si>
    <t>Total Squamata</t>
  </si>
  <si>
    <t>Total Testudines</t>
  </si>
  <si>
    <t>Total amphibians</t>
  </si>
  <si>
    <t>Anaxyrus californicus</t>
  </si>
  <si>
    <t>Anaxyrus cognatus</t>
  </si>
  <si>
    <t>Anaxyrus debilis</t>
  </si>
  <si>
    <t>Anaxyrus punctatus</t>
  </si>
  <si>
    <t>Anaxyrus retiformis</t>
  </si>
  <si>
    <t>Anaxyrus speciosus</t>
  </si>
  <si>
    <t>Incilius alvarius</t>
  </si>
  <si>
    <t>Incilius nebulifer</t>
  </si>
  <si>
    <t>Craugastor augusti</t>
  </si>
  <si>
    <t>Eleutherodactylus guttilatus</t>
  </si>
  <si>
    <t>Acris blanchardi</t>
  </si>
  <si>
    <t>Dryophytes arenicolor</t>
  </si>
  <si>
    <t>Dryophytes wrightorum</t>
  </si>
  <si>
    <t>Hyliola hypochondriaca</t>
  </si>
  <si>
    <t>Hyliola cadaverina</t>
  </si>
  <si>
    <t>Smilisca fodiens</t>
  </si>
  <si>
    <t>Gastrophryne mazatlanensis</t>
  </si>
  <si>
    <t>Gastrophryne olivacea</t>
  </si>
  <si>
    <t>Lithobates berlandieri</t>
  </si>
  <si>
    <t>Lithobates catesbeianus</t>
  </si>
  <si>
    <t>Lithobates chiricahuensis</t>
  </si>
  <si>
    <t>Lithobates  tarahumarae</t>
  </si>
  <si>
    <t>Lithobates yavapaiensis</t>
  </si>
  <si>
    <t>Rana boylii</t>
  </si>
  <si>
    <t>Rana draytonii</t>
  </si>
  <si>
    <t>Scaphiopodidae</t>
  </si>
  <si>
    <t>Scaphiopus couchii</t>
  </si>
  <si>
    <t>Spea bombifrons</t>
  </si>
  <si>
    <t>Spea multiplicata</t>
  </si>
  <si>
    <t>Spea hammondii</t>
  </si>
  <si>
    <t>Ambystomidae</t>
  </si>
  <si>
    <t>Ambystoma mavortium</t>
  </si>
  <si>
    <t>Aneides lugubris</t>
  </si>
  <si>
    <t>Batrachoseps major</t>
  </si>
  <si>
    <t>Ensatina eschscholtzii</t>
  </si>
  <si>
    <t>Salamandridae</t>
  </si>
  <si>
    <t>Notophthalmus meridionalis</t>
  </si>
  <si>
    <t>Sirenidae</t>
  </si>
  <si>
    <t>Siren lacertina</t>
  </si>
  <si>
    <t>Siren intermedia</t>
  </si>
  <si>
    <t>Elgaria kingii</t>
  </si>
  <si>
    <t>Elgaria multicarinata</t>
  </si>
  <si>
    <t>Gerrhonotus infernalis</t>
  </si>
  <si>
    <t>Gerrhonotus liocephalus</t>
  </si>
  <si>
    <t>Anniellidae</t>
  </si>
  <si>
    <t>Crotaphytidae</t>
  </si>
  <si>
    <t>Crotaphytus collaris</t>
  </si>
  <si>
    <t>Crotaphytus nebrius</t>
  </si>
  <si>
    <t>Crotaphytus reticulatus</t>
  </si>
  <si>
    <t>Crotaphytus vestigium</t>
  </si>
  <si>
    <t>Gambelia copeii</t>
  </si>
  <si>
    <t>Gambelia wislizenii</t>
  </si>
  <si>
    <t>Coleonyx brevis</t>
  </si>
  <si>
    <t>Coleonyx reticulatus</t>
  </si>
  <si>
    <t>Coleonyx switaki</t>
  </si>
  <si>
    <t>Coleonyx variegatus</t>
  </si>
  <si>
    <t>Heloderma suspectum</t>
  </si>
  <si>
    <t>Dipsosaurus dorsalis</t>
  </si>
  <si>
    <t>Sauromalus ater</t>
  </si>
  <si>
    <t>Callisaurus draconoides</t>
  </si>
  <si>
    <t>Cophosaurus texanus</t>
  </si>
  <si>
    <t>Holbrookia elegans</t>
  </si>
  <si>
    <t>Holbrookia lacerata</t>
  </si>
  <si>
    <t>Holbrookia maculata</t>
  </si>
  <si>
    <t>Holbrookia propinqua</t>
  </si>
  <si>
    <t>Petrosaurus mearnsi</t>
  </si>
  <si>
    <t>Phrynosoma blainvillii</t>
  </si>
  <si>
    <t>Phrynosoma cornutum</t>
  </si>
  <si>
    <t>Phrynosoma goodei</t>
  </si>
  <si>
    <t>Phrynosoma hernandesi</t>
  </si>
  <si>
    <t>Phrynosoma mcallii</t>
  </si>
  <si>
    <t>Phrynosoma modestum</t>
  </si>
  <si>
    <t>Phrynosoma platyrhinos</t>
  </si>
  <si>
    <t>Phrynosoma solare</t>
  </si>
  <si>
    <t>Sceloporus clarkii</t>
  </si>
  <si>
    <t>Sceloporus cowlesi</t>
  </si>
  <si>
    <t>Sceloporus cyanogenys</t>
  </si>
  <si>
    <t>Sceloporus grammicus</t>
  </si>
  <si>
    <t>Sceloporus jarrovii</t>
  </si>
  <si>
    <t>Sceloporus magister</t>
  </si>
  <si>
    <t>Sceloporus marmoratus</t>
  </si>
  <si>
    <t>Sceloporus merriami</t>
  </si>
  <si>
    <t>Sceloporus occidentalis</t>
  </si>
  <si>
    <t>Sceloporus olivaceus</t>
  </si>
  <si>
    <t>Sceloporus orcutti</t>
  </si>
  <si>
    <t>Sceloporus poinsetti</t>
  </si>
  <si>
    <t>Sceloporus slevini</t>
  </si>
  <si>
    <t>Sceloporus virgatus</t>
  </si>
  <si>
    <t>Uma notata</t>
  </si>
  <si>
    <t>Urosaurus graciosus</t>
  </si>
  <si>
    <t>Urosaurus nigricaudus</t>
  </si>
  <si>
    <t>Urosaurus ornatus</t>
  </si>
  <si>
    <t>Uta stanburiana</t>
  </si>
  <si>
    <t>Phyllodactylus nocticolus</t>
  </si>
  <si>
    <t>Plestiodon callicephalus</t>
  </si>
  <si>
    <t>Plestiodon gilberti</t>
  </si>
  <si>
    <t>Plestiodon multivirgatus</t>
  </si>
  <si>
    <t>Plestiodon obsoletus</t>
  </si>
  <si>
    <t>Plestiodon skiltonianus</t>
  </si>
  <si>
    <t>Plestiodon tetragrammus</t>
  </si>
  <si>
    <t>Scincella lateralis</t>
  </si>
  <si>
    <t>Aspidoscelis burti</t>
  </si>
  <si>
    <t>Aspidoscelis gularis</t>
  </si>
  <si>
    <t>Aspidoscelis hyperythra</t>
  </si>
  <si>
    <t>Aspidoscelis inornata</t>
  </si>
  <si>
    <t>Aspidoscelis laredoensis</t>
  </si>
  <si>
    <t>Aspidoscelis marmorata</t>
  </si>
  <si>
    <t>Aspidoscelis neomexicana</t>
  </si>
  <si>
    <t>Aspidoscelis septemvittata</t>
  </si>
  <si>
    <t>Aspidoscelis sexlineata</t>
  </si>
  <si>
    <t>Aspidoscelis sonorae</t>
  </si>
  <si>
    <t>Aspidoscelis stictogramma</t>
  </si>
  <si>
    <t>Aspidoscelis tesselata</t>
  </si>
  <si>
    <t>Aspidoscelis tigris</t>
  </si>
  <si>
    <t>Aspidoscelis uniparens</t>
  </si>
  <si>
    <t>Aspidoscelis xanthonota</t>
  </si>
  <si>
    <t>Xantusia henshawi</t>
  </si>
  <si>
    <t>Xantusia wigginsi</t>
  </si>
  <si>
    <t>Charinidae</t>
  </si>
  <si>
    <t>Lichanura trivirgata</t>
  </si>
  <si>
    <t>Arizona elegans</t>
  </si>
  <si>
    <t>Bogertophis rosaliae</t>
  </si>
  <si>
    <t>Bogertophis subocularis</t>
  </si>
  <si>
    <t>Ficimia streckeri</t>
  </si>
  <si>
    <t>Gyalopion canum</t>
  </si>
  <si>
    <t>Gyalopion quadrangulare</t>
  </si>
  <si>
    <t>Lampropeltis alterna</t>
  </si>
  <si>
    <t>Lampropeltis californiae</t>
  </si>
  <si>
    <t>Lampropeltis holbrooki</t>
  </si>
  <si>
    <t>Lampropeltis knoblochi</t>
  </si>
  <si>
    <t>Lampropeltis splendida</t>
  </si>
  <si>
    <t>Masticophis bilineatus</t>
  </si>
  <si>
    <t>Masticophis flagellum</t>
  </si>
  <si>
    <t>Masticophis fuliginosus</t>
  </si>
  <si>
    <t>Masticophis lateralis</t>
  </si>
  <si>
    <t>Masticophis schotti</t>
  </si>
  <si>
    <t>Masticophis taeniatus</t>
  </si>
  <si>
    <t>Opheodrys aestivus</t>
  </si>
  <si>
    <t>Opheodrys vernalis</t>
  </si>
  <si>
    <t>Pantherophis bairdi</t>
  </si>
  <si>
    <t>Pantherophis emoryi</t>
  </si>
  <si>
    <t>Phyllorhynchus browni</t>
  </si>
  <si>
    <t>Phyllorhynchus decurtatus</t>
  </si>
  <si>
    <t>Pituophis catenifer</t>
  </si>
  <si>
    <t>Rhinocheilus lecontei</t>
  </si>
  <si>
    <t>Salvadora deserticola</t>
  </si>
  <si>
    <t>Salvadora grahamiae</t>
  </si>
  <si>
    <t>Salvadora hexalepis</t>
  </si>
  <si>
    <t>Sonora semiannulata</t>
  </si>
  <si>
    <t>Tantilla atriceps</t>
  </si>
  <si>
    <t>Tantilla gracilis</t>
  </si>
  <si>
    <t>Tantilla hobartsmithi</t>
  </si>
  <si>
    <t>Tantilla nigriceps</t>
  </si>
  <si>
    <t>Tantilla planiceps</t>
  </si>
  <si>
    <t>Tantilla wilcoxi</t>
  </si>
  <si>
    <t>Tantilla yaquia</t>
  </si>
  <si>
    <t>Trimorphodon lambda</t>
  </si>
  <si>
    <t>Trimorphodon lyrophanes</t>
  </si>
  <si>
    <t>Trimorphodon vilkinsonii</t>
  </si>
  <si>
    <t>Diadophis punctatus</t>
  </si>
  <si>
    <t>Heterodon kennerlyi</t>
  </si>
  <si>
    <t>Hypsiglena chlorophaea</t>
  </si>
  <si>
    <t>Hypsiglena jani</t>
  </si>
  <si>
    <t>Hypsiglena ochrorhyncha</t>
  </si>
  <si>
    <t>Micruroides euryxanthus</t>
  </si>
  <si>
    <t>Micrurus tener</t>
  </si>
  <si>
    <t>Rena disecta</t>
  </si>
  <si>
    <t>Rena dulcis</t>
  </si>
  <si>
    <t>Rena humilis</t>
  </si>
  <si>
    <t>Rena segrega</t>
  </si>
  <si>
    <t>Natricidae</t>
  </si>
  <si>
    <t>Nerodia erythrogaster</t>
  </si>
  <si>
    <t>Nerodia rhombifer</t>
  </si>
  <si>
    <t>Thamnophis elegans</t>
  </si>
  <si>
    <t>Thamnophis eques</t>
  </si>
  <si>
    <t>Thamnophis hammondii</t>
  </si>
  <si>
    <t>Thamnophis sirtalis</t>
  </si>
  <si>
    <t>Agkistrodon laticinctus</t>
  </si>
  <si>
    <t>Crotalus atrox</t>
  </si>
  <si>
    <t>Crotalus cerastes</t>
  </si>
  <si>
    <t>Crotalus helleri</t>
  </si>
  <si>
    <t>Crotalus lepidus</t>
  </si>
  <si>
    <t>Crotalus molossus</t>
  </si>
  <si>
    <t>Crotalus ornatus</t>
  </si>
  <si>
    <t>Crotalus pricei</t>
  </si>
  <si>
    <t>Crotalus pyrrhus</t>
  </si>
  <si>
    <t>Crotalus ruber</t>
  </si>
  <si>
    <t>Crotalus scutulatus</t>
  </si>
  <si>
    <t>Crotalus tigris</t>
  </si>
  <si>
    <t>Crotalus viridis</t>
  </si>
  <si>
    <t>Crotalus willardi</t>
  </si>
  <si>
    <t>Sistrurus tergeminus</t>
  </si>
  <si>
    <t>Emydidae</t>
  </si>
  <si>
    <t>Actinemys pallida</t>
  </si>
  <si>
    <t>Chrysemys picta</t>
  </si>
  <si>
    <t>Pseudemys gorzugi</t>
  </si>
  <si>
    <t>Terrapene ornata</t>
  </si>
  <si>
    <t>Trachemys gaigeae</t>
  </si>
  <si>
    <t>Trachemys scripta</t>
  </si>
  <si>
    <t>Kinosternon arizonense</t>
  </si>
  <si>
    <t>Kinosternon flavescens</t>
  </si>
  <si>
    <t>Kinosternon hirtipes</t>
  </si>
  <si>
    <t>Kinosternon sonoriense</t>
  </si>
  <si>
    <t>Testudinidae</t>
  </si>
  <si>
    <t>Gopherus berlandieri</t>
  </si>
  <si>
    <t>Gopherus morafkai</t>
  </si>
  <si>
    <t>Trionychidae</t>
  </si>
  <si>
    <t>Apalone spinifera</t>
  </si>
  <si>
    <t>Total spp by family</t>
  </si>
  <si>
    <t>Mesoamerican herps</t>
  </si>
  <si>
    <t>Tantilla cucullata</t>
  </si>
  <si>
    <t>Anaxyrus woodhousii</t>
  </si>
  <si>
    <t>Total 3</t>
  </si>
  <si>
    <t>Aspidoscelis exsanguis</t>
  </si>
  <si>
    <t>Lampropeltis multifasciata</t>
  </si>
  <si>
    <t>Squamata</t>
  </si>
  <si>
    <t>Amphibians</t>
  </si>
  <si>
    <t>Total</t>
  </si>
  <si>
    <t>Reptiles</t>
  </si>
  <si>
    <t>Sonora annulata</t>
  </si>
  <si>
    <t>Sonora cincta</t>
  </si>
  <si>
    <t>Sonora palarostris</t>
  </si>
  <si>
    <t>Rhinella horribilis</t>
  </si>
  <si>
    <t>Smilisca baudinii</t>
  </si>
  <si>
    <t>Leptodactylus fragilis</t>
  </si>
  <si>
    <t>Microhylidae</t>
  </si>
  <si>
    <t>Hypopachus variolosus</t>
  </si>
  <si>
    <t>Rhinophrynidae</t>
  </si>
  <si>
    <t>Rhinophrynus dorsalis</t>
  </si>
  <si>
    <t>Coluber constrictor</t>
  </si>
  <si>
    <t>Drymobius margaritiferus</t>
  </si>
  <si>
    <t>Senticolis triaspis</t>
  </si>
  <si>
    <t>Coniophanes imperialis</t>
  </si>
  <si>
    <t>Leptodeira septentrionalis</t>
  </si>
  <si>
    <t>Storeria dekayi</t>
  </si>
  <si>
    <t>Thamnophis cyrtopsis</t>
  </si>
  <si>
    <t>Thamnophis marcianus</t>
  </si>
  <si>
    <t>Thamnophis proximus</t>
  </si>
  <si>
    <t>MEXICO US</t>
  </si>
  <si>
    <t>Califormia</t>
  </si>
  <si>
    <t>Baja</t>
  </si>
  <si>
    <t>Arizona</t>
  </si>
  <si>
    <t>Sonora</t>
  </si>
  <si>
    <t>New Mexico</t>
  </si>
  <si>
    <t>Chihuahua</t>
  </si>
  <si>
    <t>Texas</t>
  </si>
  <si>
    <t>Tamaulipas</t>
  </si>
  <si>
    <t>Nuevo Leon</t>
  </si>
  <si>
    <t>Anaxyrus boreas</t>
  </si>
  <si>
    <t>Coahuila</t>
  </si>
  <si>
    <t>Pseudacris clarkii</t>
  </si>
  <si>
    <t>EVS Score</t>
  </si>
  <si>
    <t>EVS actegory</t>
  </si>
  <si>
    <t>Sp</t>
  </si>
  <si>
    <t>L</t>
  </si>
  <si>
    <t>M</t>
  </si>
  <si>
    <t>H</t>
  </si>
  <si>
    <t>total L</t>
  </si>
  <si>
    <t>total M</t>
  </si>
  <si>
    <t>total H</t>
  </si>
  <si>
    <t>Anniella stebbinsi</t>
  </si>
  <si>
    <t>Sonora episcopa</t>
  </si>
  <si>
    <t>Xantusia vigilis</t>
  </si>
  <si>
    <t>Lampropeltis triangulum</t>
  </si>
  <si>
    <t>Chihuan Desert</t>
  </si>
  <si>
    <t xml:space="preserve">Total Chihuahuan </t>
  </si>
  <si>
    <t>Lizards</t>
  </si>
  <si>
    <t>Snakes</t>
  </si>
  <si>
    <t>DD</t>
  </si>
  <si>
    <t>EN</t>
  </si>
  <si>
    <t>NE</t>
  </si>
  <si>
    <t>VU</t>
  </si>
  <si>
    <t>NT</t>
  </si>
  <si>
    <t>CR</t>
  </si>
  <si>
    <t>LC</t>
  </si>
  <si>
    <t>Oxybelis microphthalmus</t>
  </si>
  <si>
    <t>sp in Peters etal 2018 paper</t>
  </si>
  <si>
    <t>total DD</t>
  </si>
  <si>
    <t>total LC</t>
  </si>
  <si>
    <t>total EN</t>
  </si>
  <si>
    <t>total VU</t>
  </si>
  <si>
    <t>total NT</t>
  </si>
  <si>
    <t>total CR</t>
  </si>
  <si>
    <t>total NE</t>
  </si>
  <si>
    <t>total in Peters et al 2018</t>
  </si>
  <si>
    <t>CC</t>
  </si>
  <si>
    <t>CM</t>
  </si>
  <si>
    <t>SD</t>
  </si>
  <si>
    <t>MA</t>
  </si>
  <si>
    <t>CD</t>
  </si>
  <si>
    <t>ST</t>
  </si>
  <si>
    <t>GC</t>
  </si>
  <si>
    <t>Drymarchon melanurus</t>
  </si>
  <si>
    <t>Sonora taylori</t>
  </si>
  <si>
    <t>Salvadora lineata</t>
  </si>
  <si>
    <t>CA</t>
  </si>
  <si>
    <t>BC</t>
  </si>
  <si>
    <t>AZ</t>
  </si>
  <si>
    <t>SO</t>
  </si>
  <si>
    <t>CH</t>
  </si>
  <si>
    <t>TX</t>
  </si>
  <si>
    <t>CO</t>
  </si>
  <si>
    <t>NL</t>
  </si>
  <si>
    <t>TM</t>
  </si>
  <si>
    <t>NM</t>
  </si>
  <si>
    <t>Uma rufopunctata</t>
  </si>
  <si>
    <t>Uta stansburiana</t>
  </si>
  <si>
    <t>Sistrurus miliarius</t>
  </si>
  <si>
    <t>Eleutherodactylus campi</t>
  </si>
  <si>
    <t>Eleutherodactylus marnockii</t>
  </si>
  <si>
    <t>Sceloporus vandenburgianus</t>
  </si>
  <si>
    <t>CA-BC</t>
  </si>
  <si>
    <t>CA-AZ</t>
  </si>
  <si>
    <t>CA-SO</t>
  </si>
  <si>
    <t>CA-NM</t>
  </si>
  <si>
    <t>CA-CH</t>
  </si>
  <si>
    <t>CA-TX</t>
  </si>
  <si>
    <t>CA-CO</t>
  </si>
  <si>
    <t>CA-NL</t>
  </si>
  <si>
    <t>CA-TM</t>
  </si>
  <si>
    <t>BC-AZ</t>
  </si>
  <si>
    <t>BC-SO</t>
  </si>
  <si>
    <t>BC-NM</t>
  </si>
  <si>
    <t>BC-CH</t>
  </si>
  <si>
    <t>BC-TX</t>
  </si>
  <si>
    <t>BC-CO</t>
  </si>
  <si>
    <t>BC-NL</t>
  </si>
  <si>
    <t>BC-TM</t>
  </si>
  <si>
    <t>AZ-SO</t>
  </si>
  <si>
    <t>AZ-NM</t>
  </si>
  <si>
    <t>AZ-CH</t>
  </si>
  <si>
    <t>AZ-TX</t>
  </si>
  <si>
    <t>AZ-CO</t>
  </si>
  <si>
    <t>AZ-NL</t>
  </si>
  <si>
    <t>AZ-TM</t>
  </si>
  <si>
    <t>SO-NM</t>
  </si>
  <si>
    <t>SO-CH</t>
  </si>
  <si>
    <t>SO-TX</t>
  </si>
  <si>
    <t>SO-CO</t>
  </si>
  <si>
    <t>SO-NL</t>
  </si>
  <si>
    <t>SO-TM</t>
  </si>
  <si>
    <t>NM-CH</t>
  </si>
  <si>
    <t>NM-TX</t>
  </si>
  <si>
    <t>NM-CO</t>
  </si>
  <si>
    <t>NM-NL</t>
  </si>
  <si>
    <t>NM-TM</t>
  </si>
  <si>
    <t>CH-TX</t>
  </si>
  <si>
    <t>CH-CO</t>
  </si>
  <si>
    <t>CH-NL</t>
  </si>
  <si>
    <t>CH-TM</t>
  </si>
  <si>
    <t>TX-CO</t>
  </si>
  <si>
    <t>TX-NL</t>
  </si>
  <si>
    <t>TX-TM</t>
  </si>
  <si>
    <t>CO-NL</t>
  </si>
  <si>
    <t>CO-TM</t>
  </si>
  <si>
    <t>NL-TM</t>
  </si>
  <si>
    <t>CC-CM</t>
  </si>
  <si>
    <t>CC-SD</t>
  </si>
  <si>
    <t>CC-MA</t>
  </si>
  <si>
    <t>CC-CD</t>
  </si>
  <si>
    <t>CC-ST</t>
  </si>
  <si>
    <t>CC-GC</t>
  </si>
  <si>
    <t>CM-SD</t>
  </si>
  <si>
    <t>CM-MA</t>
  </si>
  <si>
    <t>CM-CD</t>
  </si>
  <si>
    <t>CM-ST</t>
  </si>
  <si>
    <t>CM-GC</t>
  </si>
  <si>
    <t>SD-MA</t>
  </si>
  <si>
    <t>SD-CD</t>
  </si>
  <si>
    <t>SD-ST</t>
  </si>
  <si>
    <t>SD-GC</t>
  </si>
  <si>
    <t>MA-CD</t>
  </si>
  <si>
    <t>MA-ST</t>
  </si>
  <si>
    <t>MA-GC</t>
  </si>
  <si>
    <t>CD-ST</t>
  </si>
  <si>
    <t>CD-GC</t>
  </si>
  <si>
    <t>ST-GC</t>
  </si>
  <si>
    <t>S2E1</t>
  </si>
  <si>
    <t>S2E2</t>
  </si>
  <si>
    <t>S2E3</t>
  </si>
  <si>
    <t>S3E1</t>
  </si>
  <si>
    <t>S3E2</t>
  </si>
  <si>
    <t>S3E3</t>
  </si>
  <si>
    <t>S4E1</t>
  </si>
  <si>
    <t>S4E2</t>
  </si>
  <si>
    <t>S4E3</t>
  </si>
  <si>
    <t>S5E1</t>
  </si>
  <si>
    <t>S5E2</t>
  </si>
  <si>
    <t>S5E3</t>
  </si>
  <si>
    <t>S6E1</t>
  </si>
  <si>
    <t>S6E2</t>
  </si>
  <si>
    <t>S6E3</t>
  </si>
  <si>
    <t>S6E4</t>
  </si>
  <si>
    <t>S7E2</t>
  </si>
  <si>
    <t>S7E3</t>
  </si>
  <si>
    <t>S7E4</t>
  </si>
  <si>
    <t>S7E5</t>
  </si>
  <si>
    <t>S8E2</t>
  </si>
  <si>
    <t>S8E3</t>
  </si>
  <si>
    <t>S8E4</t>
  </si>
  <si>
    <t>S9E3</t>
  </si>
  <si>
    <t>S9E4</t>
  </si>
  <si>
    <t>S9E5</t>
  </si>
  <si>
    <t>S10E3</t>
  </si>
  <si>
    <t>S10E5</t>
  </si>
  <si>
    <t>S10E6</t>
  </si>
  <si>
    <t>S10E7</t>
  </si>
  <si>
    <t>S</t>
  </si>
  <si>
    <t>E</t>
  </si>
  <si>
    <t>S4E4</t>
  </si>
  <si>
    <t>S5E5</t>
  </si>
  <si>
    <r>
      <t>TABLE A1.</t>
    </r>
    <r>
      <rPr>
        <sz val="12"/>
        <color rgb="FF000000"/>
        <rFont val="Times New Roman"/>
        <family val="1"/>
      </rPr>
      <t xml:space="preserve"> Distribution of the herpetofaunal species occurring along the border between the U.S. and Mexico. We include the various ecoregions along the border of the two countries, as well as their EVS values and categorization and the IUCN categorizations. The abbreviations for the states are as follows: CA = California; BC = Baja California; AZ = Arizona; SO = Sonora; NM = New Mexico; CH = Chihuahua; TX = Texas; CO = Coahuila; NL = Nuevo León; and TM = Tamaulipas. The abbreviations for the ecoregions are as follows: CC = California Coastal; CM = California/Baja California Mountains; SD = Sonoran Desert; MA = Madrean Archipelago; CD = Chihuahuan Desert; ST = Southern Texas Plains; and GC = Western Gulf Coastal Plain. The EVS categories are as follows: L = low vulnerability; M = medium vulnerability; and H = high vulnerability. The IUCN categories are as follows: LC = Least Concern; EN = Endangered; VU = Vulnerable; NT = Near Threatened; CR = Critically Endangered; and NE = Not Evaluated. We determined the border distributional status by adding the state distributional status (S) to the ecoregional distributional status (E).</t>
    </r>
  </si>
  <si>
    <t>Species</t>
  </si>
  <si>
    <t>No. of States</t>
  </si>
  <si>
    <t>Ecoregions</t>
  </si>
  <si>
    <t>No. of Ecoregions</t>
  </si>
  <si>
    <t>EVS and Categorizations</t>
  </si>
  <si>
    <t>EVS</t>
  </si>
  <si>
    <t xml:space="preserve">IUCN Categorizations </t>
  </si>
  <si>
    <t>Border Distributional Status</t>
  </si>
  <si>
    <t>1</t>
  </si>
  <si>
    <t>4</t>
  </si>
  <si>
    <t>+</t>
  </si>
  <si>
    <t>2</t>
  </si>
  <si>
    <t>10</t>
  </si>
  <si>
    <t>7</t>
  </si>
  <si>
    <t>9</t>
  </si>
  <si>
    <t>6</t>
  </si>
  <si>
    <t>5</t>
  </si>
  <si>
    <t>3</t>
  </si>
  <si>
    <t>8</t>
  </si>
  <si>
    <t>S5E4</t>
  </si>
  <si>
    <t>S8E5</t>
  </si>
  <si>
    <t>S7E1</t>
  </si>
  <si>
    <t>S3E4</t>
  </si>
  <si>
    <t>S9E2</t>
  </si>
  <si>
    <t>Anura (39 species)</t>
  </si>
  <si>
    <t>Bufonidae (11 species)</t>
  </si>
  <si>
    <t>Craugastoridae (1 species)</t>
  </si>
  <si>
    <t>Eleutherodactylidae (3 species)</t>
  </si>
  <si>
    <t>Hylidae (8 species)</t>
  </si>
  <si>
    <t>Leptodactylidae (1 species)</t>
  </si>
  <si>
    <t>Microhylidae (3 species)</t>
  </si>
  <si>
    <t>Ranidae (7 species)</t>
  </si>
  <si>
    <t>Rhinophrynidae (1 species)</t>
  </si>
  <si>
    <t>Scaphiopodidae (4 species)</t>
  </si>
  <si>
    <t>Caudata (7 species)</t>
  </si>
  <si>
    <t>Ambystomidae (1 species)</t>
  </si>
  <si>
    <t>15</t>
  </si>
  <si>
    <t>12</t>
  </si>
  <si>
    <t>16</t>
  </si>
  <si>
    <t>17</t>
  </si>
  <si>
    <t>23</t>
  </si>
  <si>
    <t>14</t>
  </si>
  <si>
    <t>21</t>
  </si>
  <si>
    <t>18</t>
  </si>
  <si>
    <t>13</t>
  </si>
  <si>
    <t>11</t>
  </si>
  <si>
    <t>Plethodontidae (3 species)</t>
  </si>
  <si>
    <t>Salamandridae (1 species)</t>
  </si>
  <si>
    <t>Sirenidae (2 species)</t>
  </si>
  <si>
    <t>19</t>
  </si>
  <si>
    <t>27</t>
  </si>
  <si>
    <t>24</t>
  </si>
  <si>
    <t>Squamata (172 species)</t>
  </si>
  <si>
    <t>Anguidae (3 species)</t>
  </si>
  <si>
    <t>Anniellidae (1 species)</t>
  </si>
  <si>
    <t>Crotaphytidae (6 species)</t>
  </si>
  <si>
    <t>Eublepharidae (4 species)</t>
  </si>
  <si>
    <t>Helodermatidae (1 species)</t>
  </si>
  <si>
    <t>Iguanidae (2 species)</t>
  </si>
  <si>
    <t>Phrynosomatidae (36 species)</t>
  </si>
  <si>
    <t>Phyllodactylidae (1 species)</t>
  </si>
  <si>
    <t>Scincidae (6 species)</t>
  </si>
  <si>
    <t>Sphenomorphidae (1 species)</t>
  </si>
  <si>
    <t>Teiidae (16 species)</t>
  </si>
  <si>
    <t>Xantusiidae (3 species)</t>
  </si>
  <si>
    <t>Charinidae (1 species)</t>
  </si>
  <si>
    <t>Colubridae (53 species)</t>
  </si>
  <si>
    <t>Dipsadidae (7 species)</t>
  </si>
  <si>
    <t>Elapidae (2 species)</t>
  </si>
  <si>
    <t>Leptotyphlopidae (3 species)</t>
  </si>
  <si>
    <t>Natricidae (10 species)</t>
  </si>
  <si>
    <t>Viperidae (16 species)</t>
  </si>
  <si>
    <t>63</t>
  </si>
  <si>
    <t>58</t>
  </si>
  <si>
    <t>89</t>
  </si>
  <si>
    <t>81</t>
  </si>
  <si>
    <t>77</t>
  </si>
  <si>
    <t>86</t>
  </si>
  <si>
    <t>94</t>
  </si>
  <si>
    <t>80</t>
  </si>
  <si>
    <t>69</t>
  </si>
  <si>
    <t>64</t>
  </si>
  <si>
    <t>38</t>
  </si>
  <si>
    <t>30</t>
  </si>
  <si>
    <t>56</t>
  </si>
  <si>
    <t>73</t>
  </si>
  <si>
    <t>44</t>
  </si>
  <si>
    <t>41</t>
  </si>
  <si>
    <t>Testudines (13 species)</t>
  </si>
  <si>
    <t>Emydidae (6 species)</t>
  </si>
  <si>
    <t>Kinosternidae (4 species)</t>
  </si>
  <si>
    <t>Testudinidae (2 species)</t>
  </si>
  <si>
    <t>Trionychidae (1 species)</t>
  </si>
  <si>
    <t>Reptile Totals</t>
  </si>
  <si>
    <t>Sum Totals</t>
  </si>
  <si>
    <t>39</t>
  </si>
  <si>
    <t>31</t>
  </si>
  <si>
    <t>66</t>
  </si>
  <si>
    <t>59</t>
  </si>
  <si>
    <t>82</t>
  </si>
  <si>
    <t>48</t>
  </si>
  <si>
    <t>47</t>
  </si>
  <si>
    <t>40</t>
  </si>
  <si>
    <t>79</t>
  </si>
  <si>
    <t>100</t>
  </si>
  <si>
    <t>65</t>
  </si>
  <si>
    <t>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</si>
</sst>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Calibri"/>
      <family val="2"/>
      <scheme val="minor"/>
    </font>
    <font>
      <b/>
      <sz val="11"/>
      <color rgb="FF00B050"/>
      <name val="Calibri"/>
      <family val="2"/>
      <scheme val="minor"/>
    </font>
    <font>
      <sz val="11"/>
      <color rgb="FF00B050"/>
      <name val="Calibri"/>
      <family val="2"/>
      <scheme val="minor"/>
    </font>
    <font>
      <b/>
      <sz val="11"/>
      <color rgb="FFFF0000"/>
      <name val="Calibri"/>
      <family val="2"/>
      <scheme val="minor"/>
    </font>
    <font>
      <sz val="11"/>
      <name val="Calibri"/>
      <family val="2"/>
      <scheme val="minor"/>
    </font>
    <font>
      <b/>
      <sz val="11"/>
      <color rgb="FF0070C0"/>
      <name val="Calibri"/>
      <family val="2"/>
      <scheme val="minor"/>
    </font>
    <font>
      <sz val="11"/>
      <color rgb="FF0070C0"/>
      <name val="Calibri"/>
      <family val="2"/>
      <scheme val="minor"/>
    </font>
    <font>
      <sz val="11"/>
      <color rgb="FFFF0000"/>
      <name val="Calibri"/>
      <family val="2"/>
      <scheme val="minor"/>
    </font>
    <font>
      <sz val="11"/>
      <color rgb="FFFFC000"/>
      <name val="Calibri"/>
      <family val="2"/>
      <scheme val="minor"/>
    </font>
    <font>
      <b/>
      <sz val="11"/>
      <color theme="4" tint="-0.249977111117893"/>
      <name val="Calibri"/>
      <family val="2"/>
      <scheme val="minor"/>
    </font>
    <font>
      <b/>
      <sz val="11"/>
      <name val="Calibri"/>
      <family val="2"/>
      <scheme val="minor"/>
    </font>
    <font>
      <b/>
      <sz val="12"/>
      <color rgb="FF000000"/>
      <name val="Times New Roman"/>
      <family val="1"/>
    </font>
    <font>
      <sz val="12"/>
      <color rgb="FF000000"/>
      <name val="Times New Roman"/>
      <family val="1"/>
    </font>
    <font>
      <i/>
      <sz val="11"/>
      <color theme="1"/>
      <name val="Calibri"/>
      <family val="2"/>
      <scheme val="minor"/>
    </font>
    <font>
      <i/>
      <sz val="11"/>
      <name val="Calibri"/>
      <family val="2"/>
      <scheme val="minor"/>
    </font>
    <font>
      <b/>
      <i/>
      <sz val="11"/>
      <color theme="1"/>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C000"/>
        <bgColor indexed="64"/>
      </patternFill>
    </fill>
    <fill>
      <patternFill patternType="solid">
        <fgColor theme="8" tint="-0.249977111117893"/>
        <bgColor indexed="64"/>
      </patternFill>
    </fill>
    <fill>
      <patternFill patternType="solid">
        <fgColor theme="7"/>
        <bgColor indexed="64"/>
      </patternFill>
    </fill>
    <fill>
      <patternFill patternType="solid">
        <fgColor rgb="FF00B0F0"/>
        <bgColor indexed="64"/>
      </patternFill>
    </fill>
    <fill>
      <patternFill patternType="solid">
        <fgColor rgb="FFFF0000"/>
        <bgColor indexed="64"/>
      </patternFill>
    </fill>
    <fill>
      <patternFill patternType="solid">
        <fgColor theme="5" tint="0.59999389629810485"/>
        <bgColor indexed="64"/>
      </patternFill>
    </fill>
    <fill>
      <patternFill patternType="solid">
        <fgColor theme="2"/>
        <bgColor indexed="64"/>
      </patternFill>
    </fill>
    <fill>
      <patternFill patternType="solid">
        <fgColor theme="0"/>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s>
  <cellStyleXfs count="1">
    <xf numFmtId="0" fontId="0" fillId="0" borderId="0"/>
  </cellStyleXfs>
  <cellXfs count="109">
    <xf numFmtId="0" fontId="0" fillId="0" borderId="0" xfId="0"/>
    <xf numFmtId="0" fontId="1" fillId="0" borderId="0" xfId="0" applyFont="1"/>
    <xf numFmtId="0" fontId="2" fillId="2" borderId="0" xfId="0" applyFont="1" applyFill="1"/>
    <xf numFmtId="0" fontId="1" fillId="0" borderId="0" xfId="0" applyFont="1" applyAlignment="1">
      <alignment horizontal="center"/>
    </xf>
    <xf numFmtId="0" fontId="0" fillId="2" borderId="0" xfId="0" applyFill="1"/>
    <xf numFmtId="0" fontId="1" fillId="2" borderId="0" xfId="0" applyFont="1" applyFill="1"/>
    <xf numFmtId="0" fontId="4" fillId="0" borderId="0" xfId="0" applyFont="1"/>
    <xf numFmtId="0" fontId="2" fillId="0" borderId="0" xfId="0" applyFont="1"/>
    <xf numFmtId="0" fontId="5" fillId="0" borderId="0" xfId="0" applyFont="1"/>
    <xf numFmtId="0" fontId="6" fillId="0" borderId="0" xfId="0" applyFont="1"/>
    <xf numFmtId="0" fontId="7" fillId="0" borderId="0" xfId="0" applyFont="1"/>
    <xf numFmtId="0" fontId="2"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0" fontId="9"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xf>
    <xf numFmtId="0" fontId="8" fillId="0" borderId="0" xfId="0" applyFont="1"/>
    <xf numFmtId="0" fontId="10" fillId="0" borderId="0" xfId="0" applyFont="1" applyAlignment="1">
      <alignment horizontal="center"/>
    </xf>
    <xf numFmtId="0" fontId="5" fillId="2" borderId="0" xfId="0" applyFont="1" applyFill="1"/>
    <xf numFmtId="0" fontId="1" fillId="3" borderId="0" xfId="0" applyFont="1" applyFill="1"/>
    <xf numFmtId="0" fontId="0" fillId="3" borderId="0" xfId="0" applyFill="1"/>
    <xf numFmtId="0" fontId="0" fillId="2" borderId="0" xfId="0" applyFill="1" applyAlignment="1">
      <alignment horizontal="center"/>
    </xf>
    <xf numFmtId="0" fontId="1" fillId="4" borderId="0" xfId="0" applyFont="1" applyFill="1"/>
    <xf numFmtId="0" fontId="0" fillId="4" borderId="0" xfId="0" applyFill="1"/>
    <xf numFmtId="0" fontId="11" fillId="4" borderId="0" xfId="0" applyFont="1" applyFill="1"/>
    <xf numFmtId="0" fontId="1" fillId="5" borderId="0" xfId="0" applyFont="1" applyFill="1"/>
    <xf numFmtId="0" fontId="0" fillId="5" borderId="0" xfId="0" applyFill="1"/>
    <xf numFmtId="0" fontId="0" fillId="6" borderId="0" xfId="0" applyFill="1" applyAlignment="1">
      <alignment horizontal="center"/>
    </xf>
    <xf numFmtId="0" fontId="0" fillId="6" borderId="0" xfId="0" applyFill="1"/>
    <xf numFmtId="0" fontId="2" fillId="6" borderId="0" xfId="0" applyFont="1" applyFill="1"/>
    <xf numFmtId="0" fontId="0" fillId="7" borderId="0" xfId="0" applyFill="1"/>
    <xf numFmtId="0" fontId="3" fillId="7" borderId="0" xfId="0" applyFont="1" applyFill="1"/>
    <xf numFmtId="0" fontId="5" fillId="7" borderId="0" xfId="0" applyFont="1" applyFill="1"/>
    <xf numFmtId="0" fontId="0" fillId="8" borderId="0" xfId="0" applyFill="1"/>
    <xf numFmtId="0" fontId="0" fillId="8" borderId="0" xfId="0" applyFill="1" applyAlignment="1">
      <alignment horizontal="center"/>
    </xf>
    <xf numFmtId="0" fontId="0" fillId="9" borderId="0" xfId="0" applyFill="1" applyAlignment="1">
      <alignment horizontal="center"/>
    </xf>
    <xf numFmtId="0" fontId="0" fillId="11" borderId="0" xfId="0" applyFill="1" applyAlignment="1">
      <alignment horizontal="center"/>
    </xf>
    <xf numFmtId="164" fontId="0" fillId="0" borderId="0" xfId="0" applyNumberFormat="1"/>
    <xf numFmtId="164" fontId="1" fillId="0" borderId="0" xfId="0" applyNumberFormat="1" applyFont="1"/>
    <xf numFmtId="0" fontId="11" fillId="0" borderId="0" xfId="0" applyFont="1"/>
    <xf numFmtId="0" fontId="0" fillId="12" borderId="0" xfId="0" applyFill="1" applyAlignment="1">
      <alignment horizontal="center"/>
    </xf>
    <xf numFmtId="0" fontId="1" fillId="9" borderId="0" xfId="0" applyFont="1" applyFill="1" applyAlignment="1">
      <alignment horizontal="center"/>
    </xf>
    <xf numFmtId="0" fontId="0" fillId="10" borderId="0" xfId="0" applyFill="1" applyAlignment="1">
      <alignment horizontal="center"/>
    </xf>
    <xf numFmtId="0" fontId="1" fillId="10" borderId="0" xfId="0" applyFont="1" applyFill="1" applyAlignment="1">
      <alignment horizontal="center"/>
    </xf>
    <xf numFmtId="2" fontId="1" fillId="0" borderId="0" xfId="0" applyNumberFormat="1" applyFont="1"/>
    <xf numFmtId="0" fontId="3" fillId="0" borderId="0" xfId="0" applyFont="1"/>
    <xf numFmtId="0" fontId="0" fillId="14" borderId="0" xfId="0" applyFill="1"/>
    <xf numFmtId="0" fontId="1" fillId="14" borderId="0" xfId="0" applyFont="1" applyFill="1"/>
    <xf numFmtId="0" fontId="2" fillId="14" borderId="0" xfId="0" applyFont="1" applyFill="1"/>
    <xf numFmtId="0" fontId="0" fillId="0" borderId="0" xfId="0" applyBorder="1" applyAlignment="1">
      <alignment horizontal="center"/>
    </xf>
    <xf numFmtId="0" fontId="0" fillId="0" borderId="0" xfId="0" applyBorder="1"/>
    <xf numFmtId="49" fontId="1" fillId="0" borderId="1" xfId="0" applyNumberFormat="1" applyFont="1" applyBorder="1" applyAlignment="1">
      <alignment horizontal="center"/>
    </xf>
    <xf numFmtId="49" fontId="0" fillId="0" borderId="1" xfId="0" applyNumberFormat="1" applyBorder="1" applyAlignment="1">
      <alignment horizontal="center"/>
    </xf>
    <xf numFmtId="0" fontId="0" fillId="0" borderId="1" xfId="0" applyBorder="1" applyAlignment="1">
      <alignment horizontal="center"/>
    </xf>
    <xf numFmtId="0" fontId="0" fillId="0" borderId="1" xfId="0" applyBorder="1"/>
    <xf numFmtId="0" fontId="0" fillId="14" borderId="1" xfId="0" applyFill="1" applyBorder="1"/>
    <xf numFmtId="0" fontId="14" fillId="14" borderId="2" xfId="0" applyFont="1" applyFill="1" applyBorder="1"/>
    <xf numFmtId="49" fontId="0" fillId="0" borderId="2" xfId="0" applyNumberFormat="1" applyBorder="1" applyAlignment="1">
      <alignment horizontal="center"/>
    </xf>
    <xf numFmtId="0" fontId="0" fillId="0" borderId="2" xfId="0" applyBorder="1" applyAlignment="1">
      <alignment horizontal="center"/>
    </xf>
    <xf numFmtId="0" fontId="0" fillId="0" borderId="2" xfId="0" applyBorder="1"/>
    <xf numFmtId="0" fontId="0" fillId="14" borderId="2" xfId="0" applyFill="1" applyBorder="1"/>
    <xf numFmtId="49" fontId="0" fillId="14" borderId="0" xfId="0" applyNumberFormat="1" applyFill="1"/>
    <xf numFmtId="49" fontId="0" fillId="14" borderId="2" xfId="0" applyNumberFormat="1" applyFill="1" applyBorder="1" applyAlignment="1">
      <alignment horizontal="center"/>
    </xf>
    <xf numFmtId="49" fontId="0" fillId="14" borderId="2" xfId="0" applyNumberFormat="1" applyFill="1" applyBorder="1"/>
    <xf numFmtId="49" fontId="0" fillId="14" borderId="4" xfId="0" applyNumberFormat="1" applyFill="1" applyBorder="1"/>
    <xf numFmtId="0" fontId="0" fillId="0" borderId="4" xfId="0" applyBorder="1" applyAlignment="1">
      <alignment horizontal="center"/>
    </xf>
    <xf numFmtId="0" fontId="0" fillId="0" borderId="4" xfId="0" applyBorder="1"/>
    <xf numFmtId="0" fontId="0" fillId="14" borderId="4" xfId="0" applyFill="1" applyBorder="1"/>
    <xf numFmtId="0" fontId="1" fillId="0" borderId="4" xfId="0" applyFont="1" applyBorder="1" applyAlignment="1">
      <alignment horizontal="center"/>
    </xf>
    <xf numFmtId="0" fontId="11" fillId="0" borderId="4" xfId="0" applyFont="1" applyBorder="1"/>
    <xf numFmtId="49" fontId="2" fillId="14" borderId="0" xfId="0" applyNumberFormat="1" applyFont="1" applyFill="1" applyBorder="1"/>
    <xf numFmtId="0" fontId="2" fillId="14" borderId="0" xfId="0" applyFont="1" applyFill="1" applyBorder="1"/>
    <xf numFmtId="0" fontId="11" fillId="0" borderId="4" xfId="0" applyFont="1" applyBorder="1" applyAlignment="1">
      <alignment horizontal="center"/>
    </xf>
    <xf numFmtId="0" fontId="10" fillId="0" borderId="0" xfId="0" applyFont="1" applyBorder="1" applyAlignment="1">
      <alignment horizontal="center"/>
    </xf>
    <xf numFmtId="0" fontId="1" fillId="0" borderId="4" xfId="0" applyFont="1" applyBorder="1" applyAlignment="1">
      <alignment horizontal="left"/>
    </xf>
    <xf numFmtId="0" fontId="1" fillId="0" borderId="4" xfId="0" applyFont="1" applyBorder="1"/>
    <xf numFmtId="0" fontId="1" fillId="0" borderId="0" xfId="0" applyFont="1" applyBorder="1"/>
    <xf numFmtId="49" fontId="1" fillId="14" borderId="0" xfId="0" applyNumberFormat="1" applyFont="1" applyFill="1" applyBorder="1"/>
    <xf numFmtId="0" fontId="1" fillId="14" borderId="0" xfId="0" applyFont="1" applyFill="1" applyBorder="1"/>
    <xf numFmtId="0" fontId="12" fillId="0" borderId="4" xfId="0" applyFont="1" applyBorder="1"/>
    <xf numFmtId="0" fontId="10" fillId="0" borderId="3" xfId="0" applyFont="1" applyBorder="1" applyAlignment="1">
      <alignment horizontal="center"/>
    </xf>
    <xf numFmtId="0" fontId="14" fillId="14" borderId="1" xfId="0" applyFont="1" applyFill="1" applyBorder="1"/>
    <xf numFmtId="49" fontId="0" fillId="14" borderId="1" xfId="0" applyNumberFormat="1" applyFill="1" applyBorder="1" applyAlignment="1">
      <alignment horizontal="center"/>
    </xf>
    <xf numFmtId="49" fontId="0" fillId="14" borderId="1" xfId="0" applyNumberFormat="1" applyFill="1" applyBorder="1"/>
    <xf numFmtId="0" fontId="1" fillId="13" borderId="1" xfId="0" applyFont="1" applyFill="1" applyBorder="1"/>
    <xf numFmtId="49" fontId="1" fillId="13" borderId="1" xfId="0" applyNumberFormat="1" applyFont="1" applyFill="1" applyBorder="1" applyAlignment="1">
      <alignment horizontal="center"/>
    </xf>
    <xf numFmtId="49" fontId="0" fillId="13" borderId="1" xfId="0" applyNumberFormat="1" applyFill="1" applyBorder="1" applyAlignment="1">
      <alignment horizontal="center"/>
    </xf>
    <xf numFmtId="49" fontId="0" fillId="13" borderId="1" xfId="0" applyNumberFormat="1" applyFill="1" applyBorder="1"/>
    <xf numFmtId="0" fontId="0" fillId="13" borderId="1" xfId="0" applyFill="1" applyBorder="1" applyAlignment="1">
      <alignment horizontal="center"/>
    </xf>
    <xf numFmtId="0" fontId="0" fillId="13" borderId="1" xfId="0" applyFill="1" applyBorder="1"/>
    <xf numFmtId="49" fontId="1" fillId="0" borderId="2" xfId="0" applyNumberFormat="1" applyFont="1" applyBorder="1" applyAlignment="1">
      <alignment horizontal="center"/>
    </xf>
    <xf numFmtId="0" fontId="15" fillId="14" borderId="2" xfId="0" applyFont="1" applyFill="1" applyBorder="1"/>
    <xf numFmtId="0" fontId="14" fillId="0" borderId="2" xfId="0" applyFont="1" applyBorder="1"/>
    <xf numFmtId="0" fontId="1" fillId="13" borderId="2" xfId="0" applyFont="1" applyFill="1" applyBorder="1"/>
    <xf numFmtId="49" fontId="1" fillId="13" borderId="2" xfId="0" applyNumberFormat="1" applyFont="1" applyFill="1" applyBorder="1" applyAlignment="1">
      <alignment horizontal="center"/>
    </xf>
    <xf numFmtId="49" fontId="0" fillId="13" borderId="2" xfId="0" applyNumberFormat="1" applyFill="1" applyBorder="1" applyAlignment="1">
      <alignment horizontal="center"/>
    </xf>
    <xf numFmtId="49" fontId="0" fillId="13" borderId="2" xfId="0" applyNumberFormat="1" applyFill="1" applyBorder="1"/>
    <xf numFmtId="0" fontId="0" fillId="13" borderId="2" xfId="0" applyFill="1" applyBorder="1" applyAlignment="1">
      <alignment horizontal="center"/>
    </xf>
    <xf numFmtId="0" fontId="0" fillId="13" borderId="2" xfId="0" applyFill="1" applyBorder="1"/>
    <xf numFmtId="49" fontId="1" fillId="13" borderId="2" xfId="0" applyNumberFormat="1" applyFont="1" applyFill="1" applyBorder="1"/>
    <xf numFmtId="0" fontId="1" fillId="13" borderId="2" xfId="0" applyFont="1" applyFill="1" applyBorder="1" applyAlignment="1">
      <alignment horizontal="center"/>
    </xf>
    <xf numFmtId="0" fontId="5" fillId="0" borderId="2" xfId="0" applyFont="1" applyBorder="1" applyAlignment="1">
      <alignment horizontal="center"/>
    </xf>
    <xf numFmtId="49" fontId="16" fillId="0" borderId="2" xfId="0" applyNumberFormat="1" applyFont="1" applyBorder="1" applyAlignment="1">
      <alignment horizontal="center"/>
    </xf>
    <xf numFmtId="49" fontId="14" fillId="0" borderId="2" xfId="0" applyNumberFormat="1" applyFont="1" applyBorder="1" applyAlignment="1">
      <alignment horizontal="center"/>
    </xf>
    <xf numFmtId="49" fontId="14" fillId="14" borderId="2" xfId="0" applyNumberFormat="1" applyFont="1" applyFill="1" applyBorder="1" applyAlignment="1">
      <alignment horizontal="center"/>
    </xf>
    <xf numFmtId="49" fontId="14" fillId="14" borderId="2" xfId="0" applyNumberFormat="1" applyFont="1" applyFill="1" applyBorder="1"/>
    <xf numFmtId="0" fontId="14" fillId="0" borderId="2" xfId="0" applyFont="1" applyBorder="1" applyAlignment="1">
      <alignment horizontal="center"/>
    </xf>
    <xf numFmtId="49" fontId="5" fillId="13" borderId="2"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2DE-4721-986D-D933F090F7A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'US-MEX'!#REF!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'US-MEX'!#REF!</c15:sqref>
                        </c15:formulaRef>
                      </c:ext>
                    </c:extLst>
                  </c:multiLvlStrRef>
                </c15:cat>
              </c15:filteredCategoryTitle>
            </c:ext>
            <c:ext xmlns:c16="http://schemas.microsoft.com/office/drawing/2014/chart" uri="{C3380CC4-5D6E-409C-BE32-E72D297353CC}">
              <c16:uniqueId val="{00000006-D2DE-4721-986D-D933F090F7AD}"/>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D0F-43E5-A33A-7E2E9F751A8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'US-MEX'!#REF!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'US-MEX'!#REF!</c15:sqref>
                        </c15:formulaRef>
                      </c:ext>
                    </c:extLst>
                  </c:multiLvlStrRef>
                </c15:cat>
              </c15:filteredCategoryTitle>
            </c:ext>
            <c:ext xmlns:c16="http://schemas.microsoft.com/office/drawing/2014/chart" uri="{C3380CC4-5D6E-409C-BE32-E72D297353CC}">
              <c16:uniqueId val="{0000000C-FD0F-43E5-A33A-7E2E9F751A8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18</xdr:col>
      <xdr:colOff>59531</xdr:colOff>
      <xdr:row>118</xdr:row>
      <xdr:rowOff>166687</xdr:rowOff>
    </xdr:from>
    <xdr:to>
      <xdr:col>23</xdr:col>
      <xdr:colOff>273842</xdr:colOff>
      <xdr:row>129</xdr:row>
      <xdr:rowOff>11906</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47626</xdr:colOff>
      <xdr:row>118</xdr:row>
      <xdr:rowOff>166686</xdr:rowOff>
    </xdr:from>
    <xdr:to>
      <xdr:col>29</xdr:col>
      <xdr:colOff>583406</xdr:colOff>
      <xdr:row>129</xdr:row>
      <xdr:rowOff>83344</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73"/>
  <sheetViews>
    <sheetView tabSelected="1" zoomScale="120" zoomScaleNormal="120" workbookViewId="0">
      <pane ySplit="4" topLeftCell="A5" activePane="bottomLeft" state="frozen"/>
      <selection activeCell="C1" sqref="C1"/>
      <selection pane="bottomLeft" activeCell="K278" sqref="K278"/>
    </sheetView>
  </sheetViews>
  <sheetFormatPr defaultRowHeight="15" x14ac:dyDescent="0.25"/>
  <cols>
    <col min="1" max="1" width="28.85546875" bestFit="1" customWidth="1"/>
    <col min="2" max="2" width="5.85546875" customWidth="1"/>
    <col min="3" max="3" width="6.28515625" customWidth="1"/>
    <col min="4" max="4" width="6" customWidth="1"/>
    <col min="5" max="5" width="5.42578125" customWidth="1"/>
    <col min="6" max="6" width="5.7109375" customWidth="1"/>
    <col min="7" max="7" width="5.28515625" customWidth="1"/>
    <col min="8" max="8" width="5.7109375" bestFit="1" customWidth="1"/>
    <col min="9" max="9" width="5.42578125" customWidth="1"/>
    <col min="10" max="10" width="5.7109375" customWidth="1"/>
    <col min="11" max="11" width="5.42578125" customWidth="1"/>
    <col min="12" max="12" width="5" style="62" customWidth="1"/>
    <col min="13" max="18" width="5" customWidth="1"/>
    <col min="19" max="19" width="3.7109375" customWidth="1"/>
    <col min="20" max="20" width="3.7109375" style="47" customWidth="1"/>
    <col min="21" max="21" width="9.5703125" style="12" bestFit="1" customWidth="1"/>
    <col min="22" max="24" width="9.140625" style="12"/>
  </cols>
  <sheetData>
    <row r="1" spans="1:29" ht="16.5" thickBot="1" x14ac:dyDescent="0.3">
      <c r="A1" s="80" t="s">
        <v>444</v>
      </c>
      <c r="B1" s="67"/>
      <c r="C1" s="67"/>
      <c r="D1" s="67"/>
      <c r="E1" s="67"/>
      <c r="F1" s="67"/>
      <c r="G1" s="67"/>
      <c r="H1" s="67"/>
      <c r="I1" s="67"/>
      <c r="J1" s="67"/>
      <c r="K1" s="67"/>
      <c r="L1" s="65"/>
      <c r="M1" s="67"/>
      <c r="N1" s="67"/>
      <c r="O1" s="67"/>
      <c r="P1" s="67"/>
      <c r="Q1" s="67"/>
      <c r="R1" s="67"/>
      <c r="S1" s="67"/>
      <c r="T1" s="68"/>
      <c r="U1" s="66"/>
      <c r="V1" s="66"/>
      <c r="W1" s="66"/>
      <c r="X1" s="66"/>
      <c r="Y1" s="67"/>
      <c r="Z1" s="67"/>
      <c r="AA1" s="67"/>
      <c r="AB1" s="67"/>
      <c r="AC1" s="67"/>
    </row>
    <row r="2" spans="1:29" x14ac:dyDescent="0.25">
      <c r="A2" s="51"/>
      <c r="B2" s="51"/>
      <c r="C2" s="51"/>
      <c r="D2" s="51"/>
      <c r="E2" s="77" t="s">
        <v>551</v>
      </c>
      <c r="F2" s="51"/>
      <c r="G2" s="51"/>
      <c r="H2" s="51"/>
      <c r="I2" s="51"/>
      <c r="J2" s="51"/>
      <c r="K2" s="51"/>
      <c r="L2" s="78" t="s">
        <v>446</v>
      </c>
      <c r="M2" s="51"/>
      <c r="N2" s="51"/>
      <c r="O2" s="77" t="s">
        <v>447</v>
      </c>
      <c r="P2" s="51"/>
      <c r="Q2" s="51"/>
      <c r="R2" s="51"/>
      <c r="S2" s="51"/>
      <c r="T2" s="79" t="s">
        <v>448</v>
      </c>
      <c r="U2" s="50"/>
      <c r="V2" s="50"/>
      <c r="W2" s="50"/>
      <c r="X2" s="50"/>
      <c r="Y2" s="51"/>
      <c r="Z2" s="51"/>
      <c r="AA2" s="51"/>
      <c r="AB2" s="51"/>
      <c r="AC2" s="51"/>
    </row>
    <row r="3" spans="1:29" ht="15.75" thickBot="1" x14ac:dyDescent="0.3">
      <c r="A3" s="67"/>
      <c r="B3" s="67"/>
      <c r="C3" s="67"/>
      <c r="D3" s="67"/>
      <c r="E3" s="67"/>
      <c r="F3" s="67"/>
      <c r="G3" s="67"/>
      <c r="H3" s="67"/>
      <c r="I3" s="67"/>
      <c r="J3" s="67"/>
      <c r="K3" s="67"/>
      <c r="L3" s="65"/>
      <c r="M3" s="67"/>
      <c r="N3" s="67"/>
      <c r="O3" s="67"/>
      <c r="P3" s="67"/>
      <c r="Q3" s="67"/>
      <c r="R3" s="67"/>
      <c r="S3" s="67"/>
      <c r="T3" s="68"/>
      <c r="U3" s="66"/>
      <c r="V3" s="75" t="s">
        <v>449</v>
      </c>
      <c r="W3" s="66"/>
      <c r="X3" s="66"/>
      <c r="Y3" s="76" t="s">
        <v>451</v>
      </c>
      <c r="Z3" s="67"/>
      <c r="AA3" s="76" t="s">
        <v>452</v>
      </c>
      <c r="AB3" s="67"/>
      <c r="AC3" s="67"/>
    </row>
    <row r="4" spans="1:29" ht="15.75" thickBot="1" x14ac:dyDescent="0.3">
      <c r="A4" s="69" t="s">
        <v>445</v>
      </c>
      <c r="B4" s="70" t="s">
        <v>328</v>
      </c>
      <c r="C4" s="70" t="s">
        <v>329</v>
      </c>
      <c r="D4" s="70" t="s">
        <v>330</v>
      </c>
      <c r="E4" s="70" t="s">
        <v>331</v>
      </c>
      <c r="F4" s="70" t="s">
        <v>337</v>
      </c>
      <c r="G4" s="70" t="s">
        <v>332</v>
      </c>
      <c r="H4" s="70" t="s">
        <v>333</v>
      </c>
      <c r="I4" s="70" t="s">
        <v>334</v>
      </c>
      <c r="J4" s="70" t="s">
        <v>335</v>
      </c>
      <c r="K4" s="70" t="s">
        <v>336</v>
      </c>
      <c r="L4" s="71"/>
      <c r="M4" s="70" t="s">
        <v>318</v>
      </c>
      <c r="N4" s="70" t="s">
        <v>319</v>
      </c>
      <c r="O4" s="70" t="s">
        <v>320</v>
      </c>
      <c r="P4" s="70" t="s">
        <v>321</v>
      </c>
      <c r="Q4" s="70" t="s">
        <v>322</v>
      </c>
      <c r="R4" s="70" t="s">
        <v>323</v>
      </c>
      <c r="S4" s="70" t="s">
        <v>324</v>
      </c>
      <c r="T4" s="72"/>
      <c r="U4" s="73" t="s">
        <v>450</v>
      </c>
      <c r="V4" s="73" t="s">
        <v>287</v>
      </c>
      <c r="W4" s="73" t="s">
        <v>288</v>
      </c>
      <c r="X4" s="73" t="s">
        <v>289</v>
      </c>
      <c r="Y4" s="81"/>
      <c r="Z4" s="74"/>
      <c r="AA4" s="67"/>
      <c r="AB4" s="74"/>
      <c r="AC4" s="51"/>
    </row>
    <row r="5" spans="1:29" x14ac:dyDescent="0.25">
      <c r="A5" s="85" t="s">
        <v>469</v>
      </c>
      <c r="B5" s="85"/>
      <c r="C5" s="90"/>
      <c r="D5" s="90"/>
      <c r="E5" s="90"/>
      <c r="F5" s="90"/>
      <c r="G5" s="90"/>
      <c r="H5" s="90"/>
      <c r="I5" s="90"/>
      <c r="J5" s="90"/>
      <c r="K5" s="90"/>
      <c r="L5" s="88"/>
      <c r="M5" s="90"/>
      <c r="N5" s="90"/>
      <c r="O5" s="90"/>
      <c r="P5" s="90"/>
      <c r="Q5" s="90"/>
      <c r="R5" s="90"/>
      <c r="S5" s="90"/>
      <c r="T5" s="90"/>
      <c r="U5" s="89"/>
      <c r="V5" s="89"/>
      <c r="W5" s="89"/>
      <c r="X5" s="89"/>
      <c r="Y5" s="90"/>
      <c r="Z5" s="90"/>
      <c r="AA5" s="90"/>
      <c r="AB5" s="90"/>
      <c r="AC5" s="90"/>
    </row>
    <row r="6" spans="1:29" x14ac:dyDescent="0.25">
      <c r="A6" s="85" t="s">
        <v>470</v>
      </c>
      <c r="B6" s="85"/>
      <c r="C6" s="90"/>
      <c r="D6" s="90"/>
      <c r="E6" s="90"/>
      <c r="F6" s="90"/>
      <c r="G6" s="90"/>
      <c r="H6" s="90"/>
      <c r="I6" s="90"/>
      <c r="J6" s="90"/>
      <c r="K6" s="90"/>
      <c r="L6" s="88"/>
      <c r="M6" s="88"/>
      <c r="N6" s="88"/>
      <c r="O6" s="88"/>
      <c r="P6" s="88"/>
      <c r="Q6" s="88"/>
      <c r="R6" s="88"/>
      <c r="S6" s="88"/>
      <c r="T6" s="90"/>
      <c r="U6" s="89"/>
      <c r="V6" s="89"/>
      <c r="W6" s="89"/>
      <c r="X6" s="89"/>
      <c r="Y6" s="90"/>
      <c r="Z6" s="90"/>
      <c r="AA6" s="90"/>
      <c r="AB6" s="90"/>
      <c r="AC6" s="90"/>
    </row>
    <row r="7" spans="1:29" x14ac:dyDescent="0.25">
      <c r="A7" s="57" t="s">
        <v>281</v>
      </c>
      <c r="B7" s="58" t="s">
        <v>455</v>
      </c>
      <c r="C7" s="58" t="s">
        <v>455</v>
      </c>
      <c r="D7" s="58"/>
      <c r="E7" s="58"/>
      <c r="F7" s="58"/>
      <c r="G7" s="58"/>
      <c r="H7" s="58"/>
      <c r="I7" s="58"/>
      <c r="J7" s="58"/>
      <c r="K7" s="58"/>
      <c r="L7" s="63" t="s">
        <v>456</v>
      </c>
      <c r="M7" s="58" t="s">
        <v>455</v>
      </c>
      <c r="N7" s="58" t="s">
        <v>455</v>
      </c>
      <c r="O7" s="58"/>
      <c r="P7" s="58"/>
      <c r="Q7" s="58"/>
      <c r="R7" s="58"/>
      <c r="S7" s="58"/>
      <c r="T7" s="64" t="s">
        <v>456</v>
      </c>
      <c r="U7" s="59">
        <v>8</v>
      </c>
      <c r="V7" s="59" t="s">
        <v>455</v>
      </c>
      <c r="W7" s="59"/>
      <c r="X7" s="59"/>
      <c r="Y7" s="60" t="s">
        <v>307</v>
      </c>
      <c r="Z7" s="60"/>
      <c r="AA7" s="61" t="s">
        <v>411</v>
      </c>
      <c r="AB7" s="60"/>
      <c r="AC7" s="60"/>
    </row>
    <row r="8" spans="1:29" x14ac:dyDescent="0.25">
      <c r="A8" s="57" t="s">
        <v>33</v>
      </c>
      <c r="B8" s="58" t="s">
        <v>455</v>
      </c>
      <c r="C8" s="58" t="s">
        <v>455</v>
      </c>
      <c r="D8" s="58"/>
      <c r="E8" s="58"/>
      <c r="F8" s="58"/>
      <c r="G8" s="58"/>
      <c r="H8" s="58"/>
      <c r="I8" s="58"/>
      <c r="J8" s="58"/>
      <c r="K8" s="58"/>
      <c r="L8" s="63" t="s">
        <v>456</v>
      </c>
      <c r="M8" s="58" t="s">
        <v>455</v>
      </c>
      <c r="N8" s="58" t="s">
        <v>455</v>
      </c>
      <c r="O8" s="58"/>
      <c r="P8" s="58"/>
      <c r="Q8" s="58"/>
      <c r="R8" s="58"/>
      <c r="S8" s="58"/>
      <c r="T8" s="64" t="s">
        <v>456</v>
      </c>
      <c r="U8" s="59">
        <v>12</v>
      </c>
      <c r="V8" s="59"/>
      <c r="W8" s="59" t="s">
        <v>455</v>
      </c>
      <c r="X8" s="59"/>
      <c r="Y8" s="60" t="s">
        <v>302</v>
      </c>
      <c r="Z8" s="60"/>
      <c r="AA8" s="61" t="s">
        <v>411</v>
      </c>
      <c r="AB8" s="60"/>
      <c r="AC8" s="60"/>
    </row>
    <row r="9" spans="1:29" x14ac:dyDescent="0.25">
      <c r="A9" s="57" t="s">
        <v>34</v>
      </c>
      <c r="B9" s="58" t="s">
        <v>455</v>
      </c>
      <c r="C9" s="58" t="s">
        <v>455</v>
      </c>
      <c r="D9" s="58" t="s">
        <v>455</v>
      </c>
      <c r="E9" s="58" t="s">
        <v>455</v>
      </c>
      <c r="F9" s="58" t="s">
        <v>455</v>
      </c>
      <c r="G9" s="58" t="s">
        <v>455</v>
      </c>
      <c r="H9" s="58" t="s">
        <v>455</v>
      </c>
      <c r="I9" s="58" t="s">
        <v>455</v>
      </c>
      <c r="J9" s="58" t="s">
        <v>455</v>
      </c>
      <c r="K9" s="58" t="s">
        <v>455</v>
      </c>
      <c r="L9" s="63" t="s">
        <v>457</v>
      </c>
      <c r="M9" s="58"/>
      <c r="N9" s="58"/>
      <c r="O9" s="58" t="s">
        <v>455</v>
      </c>
      <c r="P9" s="58" t="s">
        <v>455</v>
      </c>
      <c r="Q9" s="58" t="s">
        <v>455</v>
      </c>
      <c r="R9" s="58"/>
      <c r="S9" s="58"/>
      <c r="T9" s="64" t="s">
        <v>462</v>
      </c>
      <c r="U9" s="59">
        <v>9</v>
      </c>
      <c r="V9" s="59" t="s">
        <v>455</v>
      </c>
      <c r="W9" s="59"/>
      <c r="X9" s="59"/>
      <c r="Y9" s="60" t="s">
        <v>307</v>
      </c>
      <c r="Z9" s="60"/>
      <c r="AA9" s="61" t="s">
        <v>436</v>
      </c>
      <c r="AB9" s="60"/>
      <c r="AC9" s="60"/>
    </row>
    <row r="10" spans="1:29" x14ac:dyDescent="0.25">
      <c r="A10" s="57" t="s">
        <v>35</v>
      </c>
      <c r="B10" s="91"/>
      <c r="C10" s="58"/>
      <c r="D10" s="58" t="s">
        <v>455</v>
      </c>
      <c r="E10" s="58" t="s">
        <v>455</v>
      </c>
      <c r="F10" s="58" t="s">
        <v>455</v>
      </c>
      <c r="G10" s="58" t="s">
        <v>455</v>
      </c>
      <c r="H10" s="58" t="s">
        <v>455</v>
      </c>
      <c r="I10" s="58" t="s">
        <v>455</v>
      </c>
      <c r="J10" s="58"/>
      <c r="K10" s="58" t="s">
        <v>455</v>
      </c>
      <c r="L10" s="63" t="s">
        <v>458</v>
      </c>
      <c r="M10" s="58"/>
      <c r="N10" s="58"/>
      <c r="O10" s="58"/>
      <c r="P10" s="58"/>
      <c r="Q10" s="58" t="s">
        <v>455</v>
      </c>
      <c r="R10" s="58" t="s">
        <v>455</v>
      </c>
      <c r="S10" s="58" t="s">
        <v>455</v>
      </c>
      <c r="T10" s="64" t="s">
        <v>462</v>
      </c>
      <c r="U10" s="59">
        <v>7</v>
      </c>
      <c r="V10" s="59" t="s">
        <v>455</v>
      </c>
      <c r="W10" s="59"/>
      <c r="X10" s="59"/>
      <c r="Y10" s="60" t="s">
        <v>307</v>
      </c>
      <c r="Z10" s="60"/>
      <c r="AA10" s="61" t="s">
        <v>424</v>
      </c>
      <c r="AB10" s="60"/>
      <c r="AC10" s="60"/>
    </row>
    <row r="11" spans="1:29" x14ac:dyDescent="0.25">
      <c r="A11" s="57" t="s">
        <v>36</v>
      </c>
      <c r="B11" s="58" t="s">
        <v>455</v>
      </c>
      <c r="C11" s="58" t="s">
        <v>455</v>
      </c>
      <c r="D11" s="58" t="s">
        <v>455</v>
      </c>
      <c r="E11" s="58" t="s">
        <v>455</v>
      </c>
      <c r="F11" s="58" t="s">
        <v>455</v>
      </c>
      <c r="G11" s="58" t="s">
        <v>455</v>
      </c>
      <c r="H11" s="58" t="s">
        <v>455</v>
      </c>
      <c r="I11" s="58" t="s">
        <v>455</v>
      </c>
      <c r="J11" s="58"/>
      <c r="K11" s="58" t="s">
        <v>455</v>
      </c>
      <c r="L11" s="63" t="s">
        <v>459</v>
      </c>
      <c r="M11" s="58"/>
      <c r="N11" s="58"/>
      <c r="O11" s="58" t="s">
        <v>455</v>
      </c>
      <c r="P11" s="58" t="s">
        <v>455</v>
      </c>
      <c r="Q11" s="58" t="s">
        <v>455</v>
      </c>
      <c r="R11" s="58" t="s">
        <v>455</v>
      </c>
      <c r="S11" s="58"/>
      <c r="T11" s="64" t="s">
        <v>454</v>
      </c>
      <c r="U11" s="59">
        <v>5</v>
      </c>
      <c r="V11" s="59" t="s">
        <v>455</v>
      </c>
      <c r="W11" s="59"/>
      <c r="X11" s="59"/>
      <c r="Y11" s="60" t="s">
        <v>307</v>
      </c>
      <c r="Z11" s="60"/>
      <c r="AA11" s="61" t="s">
        <v>428</v>
      </c>
      <c r="AB11" s="60"/>
      <c r="AC11" s="60"/>
    </row>
    <row r="12" spans="1:29" x14ac:dyDescent="0.25">
      <c r="A12" s="57" t="s">
        <v>37</v>
      </c>
      <c r="B12" s="91"/>
      <c r="C12" s="58"/>
      <c r="D12" s="58" t="s">
        <v>455</v>
      </c>
      <c r="E12" s="58" t="s">
        <v>455</v>
      </c>
      <c r="F12" s="58"/>
      <c r="G12" s="58"/>
      <c r="H12" s="58"/>
      <c r="I12" s="58"/>
      <c r="J12" s="58"/>
      <c r="K12" s="58"/>
      <c r="L12" s="63" t="s">
        <v>456</v>
      </c>
      <c r="M12" s="58"/>
      <c r="N12" s="58"/>
      <c r="O12" s="58" t="s">
        <v>455</v>
      </c>
      <c r="P12" s="58"/>
      <c r="Q12" s="58"/>
      <c r="R12" s="58"/>
      <c r="S12" s="58"/>
      <c r="T12" s="64" t="s">
        <v>453</v>
      </c>
      <c r="U12" s="59">
        <v>12</v>
      </c>
      <c r="V12" s="59"/>
      <c r="W12" s="59" t="s">
        <v>455</v>
      </c>
      <c r="X12" s="59"/>
      <c r="Y12" s="60" t="s">
        <v>307</v>
      </c>
      <c r="Z12" s="60"/>
      <c r="AA12" s="61" t="s">
        <v>410</v>
      </c>
      <c r="AB12" s="60"/>
      <c r="AC12" s="60"/>
    </row>
    <row r="13" spans="1:29" x14ac:dyDescent="0.25">
      <c r="A13" s="57" t="s">
        <v>38</v>
      </c>
      <c r="B13" s="91"/>
      <c r="C13" s="58"/>
      <c r="D13" s="58"/>
      <c r="E13" s="58"/>
      <c r="F13" s="58" t="s">
        <v>455</v>
      </c>
      <c r="G13" s="58" t="s">
        <v>455</v>
      </c>
      <c r="H13" s="58" t="s">
        <v>455</v>
      </c>
      <c r="I13" s="58" t="s">
        <v>455</v>
      </c>
      <c r="J13" s="58" t="s">
        <v>455</v>
      </c>
      <c r="K13" s="58" t="s">
        <v>455</v>
      </c>
      <c r="L13" s="63" t="s">
        <v>460</v>
      </c>
      <c r="M13" s="58"/>
      <c r="N13" s="58"/>
      <c r="O13" s="58"/>
      <c r="P13" s="58"/>
      <c r="Q13" s="58" t="s">
        <v>455</v>
      </c>
      <c r="R13" s="58" t="s">
        <v>455</v>
      </c>
      <c r="S13" s="58" t="s">
        <v>455</v>
      </c>
      <c r="T13" s="64" t="s">
        <v>462</v>
      </c>
      <c r="U13" s="59">
        <v>12</v>
      </c>
      <c r="V13" s="59"/>
      <c r="W13" s="59" t="s">
        <v>455</v>
      </c>
      <c r="X13" s="59"/>
      <c r="Y13" s="60" t="s">
        <v>307</v>
      </c>
      <c r="Z13" s="60"/>
      <c r="AA13" s="61" t="s">
        <v>424</v>
      </c>
      <c r="AB13" s="60"/>
      <c r="AC13" s="60"/>
    </row>
    <row r="14" spans="1:29" x14ac:dyDescent="0.25">
      <c r="A14" s="92" t="s">
        <v>244</v>
      </c>
      <c r="B14" s="91"/>
      <c r="C14" s="58"/>
      <c r="D14" s="58"/>
      <c r="E14" s="58" t="s">
        <v>455</v>
      </c>
      <c r="F14" s="58" t="s">
        <v>455</v>
      </c>
      <c r="G14" s="58" t="s">
        <v>455</v>
      </c>
      <c r="H14" s="58" t="s">
        <v>455</v>
      </c>
      <c r="I14" s="58" t="s">
        <v>455</v>
      </c>
      <c r="J14" s="58"/>
      <c r="K14" s="58"/>
      <c r="L14" s="63" t="s">
        <v>461</v>
      </c>
      <c r="M14" s="58"/>
      <c r="N14" s="58"/>
      <c r="O14" s="58" t="s">
        <v>455</v>
      </c>
      <c r="P14" s="58" t="s">
        <v>455</v>
      </c>
      <c r="Q14" s="58" t="s">
        <v>455</v>
      </c>
      <c r="R14" s="58"/>
      <c r="S14" s="58"/>
      <c r="T14" s="64" t="s">
        <v>462</v>
      </c>
      <c r="U14" s="59">
        <v>10</v>
      </c>
      <c r="V14" s="59"/>
      <c r="W14" s="59" t="s">
        <v>455</v>
      </c>
      <c r="X14" s="59"/>
      <c r="Y14" s="60" t="s">
        <v>307</v>
      </c>
      <c r="Z14" s="60"/>
      <c r="AA14" s="61" t="s">
        <v>421</v>
      </c>
      <c r="AB14" s="60"/>
      <c r="AC14" s="60"/>
    </row>
    <row r="15" spans="1:29" x14ac:dyDescent="0.25">
      <c r="A15" s="57" t="s">
        <v>39</v>
      </c>
      <c r="B15" s="58" t="s">
        <v>455</v>
      </c>
      <c r="C15" s="58" t="s">
        <v>455</v>
      </c>
      <c r="D15" s="58" t="s">
        <v>455</v>
      </c>
      <c r="E15" s="58" t="s">
        <v>455</v>
      </c>
      <c r="F15" s="58" t="s">
        <v>455</v>
      </c>
      <c r="G15" s="58" t="s">
        <v>455</v>
      </c>
      <c r="H15" s="58"/>
      <c r="I15" s="58"/>
      <c r="J15" s="58"/>
      <c r="K15" s="58"/>
      <c r="L15" s="63" t="s">
        <v>460</v>
      </c>
      <c r="M15" s="58"/>
      <c r="N15" s="58"/>
      <c r="O15" s="58" t="s">
        <v>455</v>
      </c>
      <c r="P15" s="58" t="s">
        <v>455</v>
      </c>
      <c r="Q15" s="58" t="s">
        <v>455</v>
      </c>
      <c r="R15" s="58"/>
      <c r="S15" s="58"/>
      <c r="T15" s="64" t="s">
        <v>462</v>
      </c>
      <c r="U15" s="59">
        <v>11</v>
      </c>
      <c r="V15" s="59"/>
      <c r="W15" s="59" t="s">
        <v>455</v>
      </c>
      <c r="X15" s="59"/>
      <c r="Y15" s="60" t="s">
        <v>307</v>
      </c>
      <c r="Z15" s="60"/>
      <c r="AA15" s="61" t="s">
        <v>421</v>
      </c>
      <c r="AB15" s="60"/>
      <c r="AC15" s="60"/>
    </row>
    <row r="16" spans="1:29" x14ac:dyDescent="0.25">
      <c r="A16" s="57" t="s">
        <v>40</v>
      </c>
      <c r="B16" s="91"/>
      <c r="C16" s="58"/>
      <c r="D16" s="58"/>
      <c r="E16" s="58"/>
      <c r="F16" s="58"/>
      <c r="G16" s="58"/>
      <c r="H16" s="58" t="s">
        <v>455</v>
      </c>
      <c r="I16" s="58" t="s">
        <v>455</v>
      </c>
      <c r="J16" s="58" t="s">
        <v>455</v>
      </c>
      <c r="K16" s="58" t="s">
        <v>455</v>
      </c>
      <c r="L16" s="63" t="s">
        <v>454</v>
      </c>
      <c r="M16" s="58"/>
      <c r="N16" s="58"/>
      <c r="O16" s="58"/>
      <c r="P16" s="58"/>
      <c r="Q16" s="58"/>
      <c r="R16" s="58" t="s">
        <v>455</v>
      </c>
      <c r="S16" s="58" t="s">
        <v>455</v>
      </c>
      <c r="T16" s="64" t="s">
        <v>456</v>
      </c>
      <c r="U16" s="59">
        <v>6</v>
      </c>
      <c r="V16" s="59" t="s">
        <v>455</v>
      </c>
      <c r="W16" s="59"/>
      <c r="X16" s="59"/>
      <c r="Y16" s="60" t="s">
        <v>307</v>
      </c>
      <c r="Z16" s="60"/>
      <c r="AA16" s="61" t="s">
        <v>417</v>
      </c>
      <c r="AB16" s="60"/>
      <c r="AC16" s="60"/>
    </row>
    <row r="17" spans="1:29" x14ac:dyDescent="0.25">
      <c r="A17" s="93" t="s">
        <v>255</v>
      </c>
      <c r="B17" s="91"/>
      <c r="C17" s="58"/>
      <c r="D17" s="58"/>
      <c r="E17" s="58" t="s">
        <v>455</v>
      </c>
      <c r="F17" s="58"/>
      <c r="G17" s="58"/>
      <c r="H17" s="58" t="s">
        <v>455</v>
      </c>
      <c r="I17" s="58"/>
      <c r="J17" s="58"/>
      <c r="K17" s="58" t="s">
        <v>455</v>
      </c>
      <c r="L17" s="63" t="s">
        <v>462</v>
      </c>
      <c r="M17" s="58"/>
      <c r="N17" s="58"/>
      <c r="O17" s="58"/>
      <c r="P17" s="58"/>
      <c r="Q17" s="58" t="s">
        <v>455</v>
      </c>
      <c r="R17" s="58" t="s">
        <v>455</v>
      </c>
      <c r="S17" s="58" t="s">
        <v>455</v>
      </c>
      <c r="T17" s="64" t="s">
        <v>462</v>
      </c>
      <c r="U17" s="59">
        <v>3</v>
      </c>
      <c r="V17" s="59" t="s">
        <v>455</v>
      </c>
      <c r="W17" s="59"/>
      <c r="X17" s="59"/>
      <c r="Y17" s="60" t="s">
        <v>307</v>
      </c>
      <c r="Z17" s="60"/>
      <c r="AA17" s="61" t="s">
        <v>415</v>
      </c>
      <c r="AB17" s="60"/>
      <c r="AC17" s="60"/>
    </row>
    <row r="18" spans="1:29" x14ac:dyDescent="0.25">
      <c r="A18" s="94" t="s">
        <v>471</v>
      </c>
      <c r="B18" s="95"/>
      <c r="C18" s="96"/>
      <c r="D18" s="96"/>
      <c r="E18" s="96"/>
      <c r="F18" s="96"/>
      <c r="G18" s="96"/>
      <c r="H18" s="96"/>
      <c r="I18" s="96"/>
      <c r="J18" s="96"/>
      <c r="K18" s="96"/>
      <c r="L18" s="96"/>
      <c r="M18" s="96"/>
      <c r="N18" s="96"/>
      <c r="O18" s="96"/>
      <c r="P18" s="96"/>
      <c r="Q18" s="96"/>
      <c r="R18" s="96"/>
      <c r="S18" s="96"/>
      <c r="T18" s="97"/>
      <c r="U18" s="98"/>
      <c r="V18" s="98"/>
      <c r="W18" s="98"/>
      <c r="X18" s="98"/>
      <c r="Y18" s="99"/>
      <c r="Z18" s="99"/>
      <c r="AA18" s="99"/>
      <c r="AB18" s="99"/>
      <c r="AC18" s="99"/>
    </row>
    <row r="19" spans="1:29" x14ac:dyDescent="0.25">
      <c r="A19" s="57" t="s">
        <v>41</v>
      </c>
      <c r="B19" s="91"/>
      <c r="C19" s="58"/>
      <c r="D19" s="58" t="s">
        <v>455</v>
      </c>
      <c r="E19" s="58" t="s">
        <v>455</v>
      </c>
      <c r="F19" s="58" t="s">
        <v>455</v>
      </c>
      <c r="G19" s="58" t="s">
        <v>455</v>
      </c>
      <c r="H19" s="58" t="s">
        <v>455</v>
      </c>
      <c r="I19" s="58" t="s">
        <v>455</v>
      </c>
      <c r="J19" s="58"/>
      <c r="K19" s="58" t="s">
        <v>455</v>
      </c>
      <c r="L19" s="63" t="s">
        <v>458</v>
      </c>
      <c r="M19" s="58"/>
      <c r="N19" s="58"/>
      <c r="O19" s="58"/>
      <c r="P19" s="58" t="s">
        <v>455</v>
      </c>
      <c r="Q19" s="58" t="s">
        <v>455</v>
      </c>
      <c r="R19" s="58"/>
      <c r="S19" s="58"/>
      <c r="T19" s="64" t="s">
        <v>456</v>
      </c>
      <c r="U19" s="59">
        <v>8</v>
      </c>
      <c r="V19" s="59" t="s">
        <v>455</v>
      </c>
      <c r="W19" s="59"/>
      <c r="X19" s="59"/>
      <c r="Y19" s="60" t="s">
        <v>307</v>
      </c>
      <c r="Z19" s="60"/>
      <c r="AA19" s="61" t="s">
        <v>426</v>
      </c>
      <c r="AB19" s="60"/>
      <c r="AC19" s="60"/>
    </row>
    <row r="20" spans="1:29" x14ac:dyDescent="0.25">
      <c r="A20" s="85" t="s">
        <v>472</v>
      </c>
      <c r="B20" s="86"/>
      <c r="C20" s="87"/>
      <c r="D20" s="87"/>
      <c r="E20" s="87"/>
      <c r="F20" s="87"/>
      <c r="G20" s="87"/>
      <c r="H20" s="87"/>
      <c r="I20" s="87"/>
      <c r="J20" s="87"/>
      <c r="K20" s="87"/>
      <c r="L20" s="87"/>
      <c r="M20" s="87"/>
      <c r="N20" s="87"/>
      <c r="O20" s="87"/>
      <c r="P20" s="87"/>
      <c r="Q20" s="87"/>
      <c r="R20" s="87"/>
      <c r="S20" s="87"/>
      <c r="T20" s="88"/>
      <c r="U20" s="89"/>
      <c r="V20" s="89"/>
      <c r="W20" s="89"/>
      <c r="X20" s="89"/>
      <c r="Y20" s="90"/>
      <c r="Z20" s="90"/>
      <c r="AA20" s="90"/>
      <c r="AB20" s="90"/>
      <c r="AC20" s="90"/>
    </row>
    <row r="21" spans="1:29" x14ac:dyDescent="0.25">
      <c r="A21" s="82" t="s">
        <v>341</v>
      </c>
      <c r="B21" s="52"/>
      <c r="C21" s="53"/>
      <c r="D21" s="53"/>
      <c r="E21" s="53"/>
      <c r="F21" s="53"/>
      <c r="G21" s="53"/>
      <c r="H21" s="53" t="s">
        <v>455</v>
      </c>
      <c r="I21" s="53"/>
      <c r="J21" s="53" t="s">
        <v>455</v>
      </c>
      <c r="K21" s="53" t="s">
        <v>455</v>
      </c>
      <c r="L21" s="83" t="s">
        <v>462</v>
      </c>
      <c r="M21" s="53"/>
      <c r="N21" s="53"/>
      <c r="O21" s="53"/>
      <c r="P21" s="53"/>
      <c r="Q21" s="53"/>
      <c r="R21" s="53" t="s">
        <v>455</v>
      </c>
      <c r="S21" s="53" t="s">
        <v>455</v>
      </c>
      <c r="T21" s="84" t="s">
        <v>456</v>
      </c>
      <c r="U21" s="54">
        <v>16</v>
      </c>
      <c r="V21" s="54"/>
      <c r="W21" s="54"/>
      <c r="X21" s="54" t="s">
        <v>455</v>
      </c>
      <c r="Y21" s="55" t="s">
        <v>307</v>
      </c>
      <c r="Z21" s="55"/>
      <c r="AA21" s="56" t="s">
        <v>414</v>
      </c>
      <c r="AB21" s="55"/>
      <c r="AC21" s="55"/>
    </row>
    <row r="22" spans="1:29" x14ac:dyDescent="0.25">
      <c r="A22" s="82" t="s">
        <v>42</v>
      </c>
      <c r="B22" s="52"/>
      <c r="C22" s="53"/>
      <c r="D22" s="53"/>
      <c r="E22" s="53"/>
      <c r="F22" s="53"/>
      <c r="G22" s="53"/>
      <c r="H22" s="53" t="s">
        <v>455</v>
      </c>
      <c r="I22" s="53" t="s">
        <v>455</v>
      </c>
      <c r="J22" s="53" t="s">
        <v>455</v>
      </c>
      <c r="K22" s="53" t="s">
        <v>455</v>
      </c>
      <c r="L22" s="83" t="s">
        <v>454</v>
      </c>
      <c r="M22" s="53"/>
      <c r="N22" s="53"/>
      <c r="O22" s="53"/>
      <c r="P22" s="53"/>
      <c r="Q22" s="53" t="s">
        <v>455</v>
      </c>
      <c r="R22" s="53"/>
      <c r="S22" s="53"/>
      <c r="T22" s="84" t="s">
        <v>453</v>
      </c>
      <c r="U22" s="54">
        <v>11</v>
      </c>
      <c r="V22" s="54"/>
      <c r="W22" s="54" t="s">
        <v>455</v>
      </c>
      <c r="X22" s="54"/>
      <c r="Y22" s="55" t="s">
        <v>307</v>
      </c>
      <c r="Z22" s="55"/>
      <c r="AA22" s="56" t="s">
        <v>416</v>
      </c>
      <c r="AB22" s="55"/>
      <c r="AC22" s="55"/>
    </row>
    <row r="23" spans="1:29" x14ac:dyDescent="0.25">
      <c r="A23" s="82" t="s">
        <v>342</v>
      </c>
      <c r="B23" s="52"/>
      <c r="C23" s="53"/>
      <c r="D23" s="53"/>
      <c r="E23" s="53"/>
      <c r="F23" s="53"/>
      <c r="G23" s="53"/>
      <c r="H23" s="53" t="s">
        <v>455</v>
      </c>
      <c r="I23" s="53"/>
      <c r="J23" s="53" t="s">
        <v>455</v>
      </c>
      <c r="K23" s="53" t="s">
        <v>455</v>
      </c>
      <c r="L23" s="83" t="s">
        <v>462</v>
      </c>
      <c r="M23" s="53"/>
      <c r="N23" s="53"/>
      <c r="O23" s="53"/>
      <c r="P23" s="53"/>
      <c r="Q23" s="53" t="s">
        <v>455</v>
      </c>
      <c r="R23" s="53"/>
      <c r="S23" s="53" t="s">
        <v>455</v>
      </c>
      <c r="T23" s="84" t="s">
        <v>456</v>
      </c>
      <c r="U23" s="54">
        <v>15</v>
      </c>
      <c r="V23" s="54"/>
      <c r="W23" s="54"/>
      <c r="X23" s="54" t="s">
        <v>455</v>
      </c>
      <c r="Y23" s="55" t="s">
        <v>307</v>
      </c>
      <c r="Z23" s="55"/>
      <c r="AA23" s="56" t="s">
        <v>414</v>
      </c>
      <c r="AB23" s="55"/>
      <c r="AC23" s="55"/>
    </row>
    <row r="24" spans="1:29" x14ac:dyDescent="0.25">
      <c r="A24" s="85" t="s">
        <v>473</v>
      </c>
      <c r="B24" s="86"/>
      <c r="C24" s="87"/>
      <c r="D24" s="87"/>
      <c r="E24" s="87"/>
      <c r="F24" s="87"/>
      <c r="G24" s="87"/>
      <c r="H24" s="87"/>
      <c r="I24" s="87"/>
      <c r="J24" s="87"/>
      <c r="K24" s="87"/>
      <c r="L24" s="87"/>
      <c r="M24" s="87"/>
      <c r="N24" s="87"/>
      <c r="O24" s="87"/>
      <c r="P24" s="87"/>
      <c r="Q24" s="87"/>
      <c r="R24" s="87"/>
      <c r="S24" s="87"/>
      <c r="T24" s="88"/>
      <c r="U24" s="89"/>
      <c r="V24" s="89"/>
      <c r="W24" s="89"/>
      <c r="X24" s="89"/>
      <c r="Y24" s="90"/>
      <c r="Z24" s="90"/>
      <c r="AA24" s="90"/>
      <c r="AB24" s="90"/>
      <c r="AC24" s="90"/>
    </row>
    <row r="25" spans="1:29" x14ac:dyDescent="0.25">
      <c r="A25" s="82" t="s">
        <v>43</v>
      </c>
      <c r="B25" s="52"/>
      <c r="C25" s="53"/>
      <c r="D25" s="53"/>
      <c r="E25" s="53"/>
      <c r="F25" s="53" t="s">
        <v>455</v>
      </c>
      <c r="G25" s="53"/>
      <c r="H25" s="53" t="s">
        <v>455</v>
      </c>
      <c r="I25" s="53" t="s">
        <v>455</v>
      </c>
      <c r="J25" s="53"/>
      <c r="K25" s="53"/>
      <c r="L25" s="83" t="s">
        <v>462</v>
      </c>
      <c r="M25" s="53"/>
      <c r="N25" s="53"/>
      <c r="O25" s="53"/>
      <c r="P25" s="53"/>
      <c r="Q25" s="53"/>
      <c r="R25" s="53" t="s">
        <v>455</v>
      </c>
      <c r="S25" s="53"/>
      <c r="T25" s="84" t="s">
        <v>453</v>
      </c>
      <c r="U25" s="54">
        <v>12</v>
      </c>
      <c r="V25" s="54"/>
      <c r="W25" s="54" t="s">
        <v>455</v>
      </c>
      <c r="X25" s="54"/>
      <c r="Y25" s="56" t="s">
        <v>307</v>
      </c>
      <c r="Z25" s="55"/>
      <c r="AA25" s="56" t="s">
        <v>413</v>
      </c>
      <c r="AB25" s="55"/>
      <c r="AC25" s="55"/>
    </row>
    <row r="26" spans="1:29" x14ac:dyDescent="0.25">
      <c r="A26" s="82" t="s">
        <v>44</v>
      </c>
      <c r="B26" s="52"/>
      <c r="C26" s="53"/>
      <c r="D26" s="53" t="s">
        <v>455</v>
      </c>
      <c r="E26" s="53" t="s">
        <v>455</v>
      </c>
      <c r="F26" s="53" t="s">
        <v>455</v>
      </c>
      <c r="G26" s="53" t="s">
        <v>455</v>
      </c>
      <c r="H26" s="53"/>
      <c r="I26" s="53" t="s">
        <v>455</v>
      </c>
      <c r="J26" s="53"/>
      <c r="K26" s="53"/>
      <c r="L26" s="83" t="s">
        <v>461</v>
      </c>
      <c r="M26" s="53"/>
      <c r="N26" s="53"/>
      <c r="O26" s="53" t="s">
        <v>455</v>
      </c>
      <c r="P26" s="53" t="s">
        <v>455</v>
      </c>
      <c r="Q26" s="53" t="s">
        <v>455</v>
      </c>
      <c r="R26" s="53"/>
      <c r="S26" s="53"/>
      <c r="T26" s="84" t="s">
        <v>462</v>
      </c>
      <c r="U26" s="54">
        <v>7</v>
      </c>
      <c r="V26" s="54" t="s">
        <v>455</v>
      </c>
      <c r="W26" s="54"/>
      <c r="X26" s="54"/>
      <c r="Y26" s="56" t="s">
        <v>307</v>
      </c>
      <c r="Z26" s="55"/>
      <c r="AA26" s="56" t="s">
        <v>418</v>
      </c>
      <c r="AB26" s="55"/>
      <c r="AC26" s="55"/>
    </row>
    <row r="27" spans="1:29" x14ac:dyDescent="0.25">
      <c r="A27" s="82" t="s">
        <v>45</v>
      </c>
      <c r="B27" s="52"/>
      <c r="C27" s="53"/>
      <c r="D27" s="53" t="s">
        <v>455</v>
      </c>
      <c r="E27" s="53" t="s">
        <v>455</v>
      </c>
      <c r="F27" s="53" t="s">
        <v>455</v>
      </c>
      <c r="G27" s="53" t="s">
        <v>455</v>
      </c>
      <c r="H27" s="53"/>
      <c r="I27" s="53"/>
      <c r="J27" s="53"/>
      <c r="K27" s="53"/>
      <c r="L27" s="83" t="s">
        <v>454</v>
      </c>
      <c r="M27" s="53"/>
      <c r="N27" s="53"/>
      <c r="O27" s="53"/>
      <c r="P27" s="53" t="s">
        <v>455</v>
      </c>
      <c r="Q27" s="53"/>
      <c r="R27" s="53"/>
      <c r="S27" s="53"/>
      <c r="T27" s="84" t="s">
        <v>453</v>
      </c>
      <c r="U27" s="54">
        <v>9</v>
      </c>
      <c r="V27" s="54" t="s">
        <v>455</v>
      </c>
      <c r="W27" s="54"/>
      <c r="X27" s="54"/>
      <c r="Y27" s="56" t="s">
        <v>307</v>
      </c>
      <c r="Z27" s="55"/>
      <c r="AA27" s="56" t="s">
        <v>413</v>
      </c>
      <c r="AB27" s="55"/>
      <c r="AC27" s="55"/>
    </row>
    <row r="28" spans="1:29" x14ac:dyDescent="0.25">
      <c r="A28" s="57" t="s">
        <v>47</v>
      </c>
      <c r="B28" s="58" t="s">
        <v>455</v>
      </c>
      <c r="C28" s="58" t="s">
        <v>455</v>
      </c>
      <c r="D28" s="58"/>
      <c r="E28" s="58"/>
      <c r="F28" s="58"/>
      <c r="G28" s="58"/>
      <c r="H28" s="58"/>
      <c r="I28" s="58"/>
      <c r="J28" s="58"/>
      <c r="K28" s="58"/>
      <c r="L28" s="63" t="s">
        <v>456</v>
      </c>
      <c r="M28" s="58" t="s">
        <v>455</v>
      </c>
      <c r="N28" s="58" t="s">
        <v>455</v>
      </c>
      <c r="O28" s="58"/>
      <c r="P28" s="58"/>
      <c r="Q28" s="58"/>
      <c r="R28" s="58"/>
      <c r="S28" s="58"/>
      <c r="T28" s="64" t="s">
        <v>456</v>
      </c>
      <c r="U28" s="59">
        <v>11</v>
      </c>
      <c r="V28" s="59"/>
      <c r="W28" s="59" t="s">
        <v>455</v>
      </c>
      <c r="X28" s="59"/>
      <c r="Y28" s="61" t="s">
        <v>307</v>
      </c>
      <c r="Z28" s="60"/>
      <c r="AA28" s="61" t="s">
        <v>411</v>
      </c>
      <c r="AB28" s="60"/>
      <c r="AC28" s="60"/>
    </row>
    <row r="29" spans="1:29" x14ac:dyDescent="0.25">
      <c r="A29" s="57" t="s">
        <v>46</v>
      </c>
      <c r="B29" s="58" t="s">
        <v>455</v>
      </c>
      <c r="C29" s="58" t="s">
        <v>455</v>
      </c>
      <c r="D29" s="58"/>
      <c r="E29" s="58"/>
      <c r="F29" s="58"/>
      <c r="G29" s="58"/>
      <c r="H29" s="58"/>
      <c r="I29" s="58"/>
      <c r="J29" s="58"/>
      <c r="K29" s="58"/>
      <c r="L29" s="63" t="s">
        <v>456</v>
      </c>
      <c r="M29" s="58" t="s">
        <v>455</v>
      </c>
      <c r="N29" s="58" t="s">
        <v>455</v>
      </c>
      <c r="O29" s="58"/>
      <c r="P29" s="58"/>
      <c r="Q29" s="58"/>
      <c r="R29" s="58"/>
      <c r="S29" s="58"/>
      <c r="T29" s="64" t="s">
        <v>456</v>
      </c>
      <c r="U29" s="59">
        <v>9</v>
      </c>
      <c r="V29" s="59" t="s">
        <v>455</v>
      </c>
      <c r="W29" s="59"/>
      <c r="X29" s="59"/>
      <c r="Y29" s="61" t="s">
        <v>307</v>
      </c>
      <c r="Z29" s="60"/>
      <c r="AA29" s="61" t="s">
        <v>414</v>
      </c>
      <c r="AB29" s="60"/>
      <c r="AC29" s="60"/>
    </row>
    <row r="30" spans="1:29" x14ac:dyDescent="0.25">
      <c r="A30" s="57" t="s">
        <v>283</v>
      </c>
      <c r="B30" s="91"/>
      <c r="C30" s="58"/>
      <c r="D30" s="58"/>
      <c r="E30" s="58"/>
      <c r="F30" s="58"/>
      <c r="G30" s="58"/>
      <c r="H30" s="58" t="s">
        <v>455</v>
      </c>
      <c r="I30" s="58"/>
      <c r="J30" s="58"/>
      <c r="K30" s="58" t="s">
        <v>455</v>
      </c>
      <c r="L30" s="63" t="s">
        <v>456</v>
      </c>
      <c r="M30" s="58"/>
      <c r="N30" s="58"/>
      <c r="O30" s="58"/>
      <c r="P30" s="58"/>
      <c r="Q30" s="58"/>
      <c r="R30" s="58"/>
      <c r="S30" s="58" t="s">
        <v>455</v>
      </c>
      <c r="T30" s="64" t="s">
        <v>453</v>
      </c>
      <c r="U30" s="59">
        <v>12</v>
      </c>
      <c r="V30" s="59"/>
      <c r="W30" s="59" t="s">
        <v>455</v>
      </c>
      <c r="X30" s="59"/>
      <c r="Y30" s="61" t="s">
        <v>307</v>
      </c>
      <c r="Z30" s="60"/>
      <c r="AA30" s="61" t="s">
        <v>410</v>
      </c>
      <c r="AB30" s="60"/>
      <c r="AC30" s="60"/>
    </row>
    <row r="31" spans="1:29" x14ac:dyDescent="0.25">
      <c r="A31" s="57" t="s">
        <v>256</v>
      </c>
      <c r="B31" s="91"/>
      <c r="C31" s="58"/>
      <c r="D31" s="58"/>
      <c r="E31" s="58"/>
      <c r="F31" s="58"/>
      <c r="G31" s="58"/>
      <c r="H31" s="58" t="s">
        <v>455</v>
      </c>
      <c r="I31" s="58"/>
      <c r="J31" s="58"/>
      <c r="K31" s="58" t="s">
        <v>455</v>
      </c>
      <c r="L31" s="63" t="s">
        <v>456</v>
      </c>
      <c r="M31" s="58"/>
      <c r="N31" s="58"/>
      <c r="O31" s="58"/>
      <c r="P31" s="58"/>
      <c r="Q31" s="58"/>
      <c r="R31" s="58"/>
      <c r="S31" s="58" t="s">
        <v>455</v>
      </c>
      <c r="T31" s="64" t="s">
        <v>453</v>
      </c>
      <c r="U31" s="59">
        <v>3</v>
      </c>
      <c r="V31" s="59" t="s">
        <v>455</v>
      </c>
      <c r="W31" s="59"/>
      <c r="X31" s="59"/>
      <c r="Y31" s="61" t="s">
        <v>307</v>
      </c>
      <c r="Z31" s="60"/>
      <c r="AA31" s="61" t="s">
        <v>410</v>
      </c>
      <c r="AB31" s="60"/>
      <c r="AC31" s="60"/>
    </row>
    <row r="32" spans="1:29" x14ac:dyDescent="0.25">
      <c r="A32" s="57" t="s">
        <v>48</v>
      </c>
      <c r="B32" s="91"/>
      <c r="C32" s="58"/>
      <c r="D32" s="58" t="s">
        <v>455</v>
      </c>
      <c r="E32" s="58" t="s">
        <v>455</v>
      </c>
      <c r="F32" s="58"/>
      <c r="G32" s="58"/>
      <c r="H32" s="58"/>
      <c r="I32" s="58"/>
      <c r="J32" s="58"/>
      <c r="K32" s="58"/>
      <c r="L32" s="63" t="s">
        <v>456</v>
      </c>
      <c r="M32" s="58"/>
      <c r="N32" s="58"/>
      <c r="O32" s="58" t="s">
        <v>455</v>
      </c>
      <c r="P32" s="58"/>
      <c r="Q32" s="58"/>
      <c r="R32" s="58"/>
      <c r="S32" s="58"/>
      <c r="T32" s="64" t="s">
        <v>453</v>
      </c>
      <c r="U32" s="59">
        <v>8</v>
      </c>
      <c r="V32" s="59" t="s">
        <v>455</v>
      </c>
      <c r="W32" s="59"/>
      <c r="X32" s="59"/>
      <c r="Y32" s="61" t="s">
        <v>307</v>
      </c>
      <c r="Z32" s="60"/>
      <c r="AA32" s="61" t="s">
        <v>410</v>
      </c>
      <c r="AB32" s="60"/>
      <c r="AC32" s="60"/>
    </row>
    <row r="33" spans="1:29" x14ac:dyDescent="0.25">
      <c r="A33" s="94" t="s">
        <v>474</v>
      </c>
      <c r="B33" s="95"/>
      <c r="C33" s="96"/>
      <c r="D33" s="96"/>
      <c r="E33" s="96"/>
      <c r="F33" s="96"/>
      <c r="G33" s="96"/>
      <c r="H33" s="96"/>
      <c r="I33" s="96"/>
      <c r="J33" s="96"/>
      <c r="K33" s="96"/>
      <c r="L33" s="96"/>
      <c r="M33" s="96"/>
      <c r="N33" s="96"/>
      <c r="O33" s="96"/>
      <c r="P33" s="96"/>
      <c r="Q33" s="96"/>
      <c r="R33" s="96"/>
      <c r="S33" s="96"/>
      <c r="T33" s="97"/>
      <c r="U33" s="98"/>
      <c r="V33" s="98"/>
      <c r="W33" s="98"/>
      <c r="X33" s="98"/>
      <c r="Y33" s="99"/>
      <c r="Z33" s="99"/>
      <c r="AA33" s="99"/>
      <c r="AB33" s="99"/>
      <c r="AC33" s="99"/>
    </row>
    <row r="34" spans="1:29" x14ac:dyDescent="0.25">
      <c r="A34" s="57" t="s">
        <v>257</v>
      </c>
      <c r="B34" s="91"/>
      <c r="C34" s="58"/>
      <c r="D34" s="58"/>
      <c r="E34" s="58"/>
      <c r="F34" s="58"/>
      <c r="G34" s="58"/>
      <c r="H34" s="58" t="s">
        <v>455</v>
      </c>
      <c r="I34" s="58"/>
      <c r="J34" s="58"/>
      <c r="K34" s="58" t="s">
        <v>455</v>
      </c>
      <c r="L34" s="63" t="s">
        <v>456</v>
      </c>
      <c r="M34" s="58"/>
      <c r="N34" s="58"/>
      <c r="O34" s="58"/>
      <c r="P34" s="58"/>
      <c r="Q34" s="58"/>
      <c r="R34" s="58"/>
      <c r="S34" s="58" t="s">
        <v>455</v>
      </c>
      <c r="T34" s="64" t="s">
        <v>453</v>
      </c>
      <c r="U34" s="59">
        <v>5</v>
      </c>
      <c r="V34" s="59" t="s">
        <v>455</v>
      </c>
      <c r="W34" s="59"/>
      <c r="X34" s="59"/>
      <c r="Y34" s="61" t="s">
        <v>307</v>
      </c>
      <c r="Z34" s="60"/>
      <c r="AA34" s="61" t="s">
        <v>410</v>
      </c>
      <c r="AB34" s="60"/>
      <c r="AC34" s="60"/>
    </row>
    <row r="35" spans="1:29" x14ac:dyDescent="0.25">
      <c r="A35" s="94" t="s">
        <v>475</v>
      </c>
      <c r="B35" s="95"/>
      <c r="C35" s="96"/>
      <c r="D35" s="96"/>
      <c r="E35" s="96"/>
      <c r="F35" s="96"/>
      <c r="G35" s="96"/>
      <c r="H35" s="96"/>
      <c r="I35" s="96"/>
      <c r="J35" s="96"/>
      <c r="K35" s="96"/>
      <c r="L35" s="96"/>
      <c r="M35" s="96"/>
      <c r="N35" s="96"/>
      <c r="O35" s="96"/>
      <c r="P35" s="96"/>
      <c r="Q35" s="96"/>
      <c r="R35" s="96"/>
      <c r="S35" s="96"/>
      <c r="T35" s="97"/>
      <c r="U35" s="98"/>
      <c r="V35" s="98"/>
      <c r="W35" s="98"/>
      <c r="X35" s="98"/>
      <c r="Y35" s="99"/>
      <c r="Z35" s="99"/>
      <c r="AA35" s="99"/>
      <c r="AB35" s="99"/>
      <c r="AC35" s="99"/>
    </row>
    <row r="36" spans="1:29" x14ac:dyDescent="0.25">
      <c r="A36" s="57" t="s">
        <v>49</v>
      </c>
      <c r="B36" s="91"/>
      <c r="C36" s="58"/>
      <c r="D36" s="58" t="s">
        <v>455</v>
      </c>
      <c r="E36" s="58" t="s">
        <v>455</v>
      </c>
      <c r="F36" s="58" t="s">
        <v>455</v>
      </c>
      <c r="G36" s="58" t="s">
        <v>455</v>
      </c>
      <c r="H36" s="58"/>
      <c r="I36" s="58"/>
      <c r="J36" s="58"/>
      <c r="K36" s="58"/>
      <c r="L36" s="63" t="s">
        <v>454</v>
      </c>
      <c r="M36" s="58"/>
      <c r="N36" s="58"/>
      <c r="O36" s="58" t="s">
        <v>455</v>
      </c>
      <c r="P36" s="58" t="s">
        <v>455</v>
      </c>
      <c r="Q36" s="58"/>
      <c r="R36" s="58"/>
      <c r="S36" s="58"/>
      <c r="T36" s="64" t="s">
        <v>456</v>
      </c>
      <c r="U36" s="59">
        <v>8</v>
      </c>
      <c r="V36" s="59" t="s">
        <v>455</v>
      </c>
      <c r="W36" s="59"/>
      <c r="X36" s="59"/>
      <c r="Y36" s="61" t="s">
        <v>307</v>
      </c>
      <c r="Z36" s="60"/>
      <c r="AA36" s="61" t="s">
        <v>414</v>
      </c>
      <c r="AB36" s="60"/>
      <c r="AC36" s="60"/>
    </row>
    <row r="37" spans="1:29" x14ac:dyDescent="0.25">
      <c r="A37" s="57" t="s">
        <v>50</v>
      </c>
      <c r="B37" s="91"/>
      <c r="C37" s="58"/>
      <c r="D37" s="58"/>
      <c r="E37" s="58"/>
      <c r="F37" s="58" t="s">
        <v>455</v>
      </c>
      <c r="G37" s="58" t="s">
        <v>455</v>
      </c>
      <c r="H37" s="58" t="s">
        <v>455</v>
      </c>
      <c r="I37" s="58" t="s">
        <v>455</v>
      </c>
      <c r="J37" s="58"/>
      <c r="K37" s="58" t="s">
        <v>455</v>
      </c>
      <c r="L37" s="63" t="s">
        <v>461</v>
      </c>
      <c r="M37" s="58"/>
      <c r="N37" s="58"/>
      <c r="O37" s="58"/>
      <c r="P37" s="58"/>
      <c r="Q37" s="58" t="s">
        <v>455</v>
      </c>
      <c r="R37" s="58" t="s">
        <v>455</v>
      </c>
      <c r="S37" s="58" t="s">
        <v>455</v>
      </c>
      <c r="T37" s="64" t="s">
        <v>462</v>
      </c>
      <c r="U37" s="59">
        <v>9</v>
      </c>
      <c r="V37" s="59" t="s">
        <v>455</v>
      </c>
      <c r="W37" s="59"/>
      <c r="X37" s="59"/>
      <c r="Y37" s="61" t="s">
        <v>307</v>
      </c>
      <c r="Z37" s="60"/>
      <c r="AA37" s="61" t="s">
        <v>421</v>
      </c>
      <c r="AB37" s="60"/>
      <c r="AC37" s="60"/>
    </row>
    <row r="38" spans="1:29" x14ac:dyDescent="0.25">
      <c r="A38" s="57" t="s">
        <v>259</v>
      </c>
      <c r="B38" s="91"/>
      <c r="C38" s="58"/>
      <c r="D38" s="58"/>
      <c r="E38" s="58"/>
      <c r="F38" s="58"/>
      <c r="G38" s="58"/>
      <c r="H38" s="58" t="s">
        <v>455</v>
      </c>
      <c r="I38" s="58"/>
      <c r="J38" s="58"/>
      <c r="K38" s="58" t="s">
        <v>455</v>
      </c>
      <c r="L38" s="63" t="s">
        <v>456</v>
      </c>
      <c r="M38" s="58"/>
      <c r="N38" s="58"/>
      <c r="O38" s="58"/>
      <c r="P38" s="58"/>
      <c r="Q38" s="58"/>
      <c r="R38" s="58"/>
      <c r="S38" s="58" t="s">
        <v>455</v>
      </c>
      <c r="T38" s="64" t="s">
        <v>453</v>
      </c>
      <c r="U38" s="59">
        <v>4</v>
      </c>
      <c r="V38" s="59" t="s">
        <v>455</v>
      </c>
      <c r="W38" s="59"/>
      <c r="X38" s="59"/>
      <c r="Y38" s="61" t="s">
        <v>307</v>
      </c>
      <c r="Z38" s="60"/>
      <c r="AA38" s="61" t="s">
        <v>410</v>
      </c>
      <c r="AB38" s="60"/>
      <c r="AC38" s="60"/>
    </row>
    <row r="39" spans="1:29" x14ac:dyDescent="0.25">
      <c r="A39" s="94" t="s">
        <v>476</v>
      </c>
      <c r="B39" s="95"/>
      <c r="C39" s="96"/>
      <c r="D39" s="96"/>
      <c r="E39" s="96"/>
      <c r="F39" s="96"/>
      <c r="G39" s="96"/>
      <c r="H39" s="96"/>
      <c r="I39" s="96"/>
      <c r="J39" s="96"/>
      <c r="K39" s="96"/>
      <c r="L39" s="96"/>
      <c r="M39" s="96"/>
      <c r="N39" s="96"/>
      <c r="O39" s="96"/>
      <c r="P39" s="96"/>
      <c r="Q39" s="96"/>
      <c r="R39" s="96"/>
      <c r="S39" s="96"/>
      <c r="T39" s="97"/>
      <c r="U39" s="98"/>
      <c r="V39" s="98"/>
      <c r="W39" s="98"/>
      <c r="X39" s="98"/>
      <c r="Y39" s="99"/>
      <c r="Z39" s="99"/>
      <c r="AA39" s="99"/>
      <c r="AB39" s="99"/>
      <c r="AC39" s="99"/>
    </row>
    <row r="40" spans="1:29" x14ac:dyDescent="0.25">
      <c r="A40" s="57" t="s">
        <v>51</v>
      </c>
      <c r="B40" s="58"/>
      <c r="C40" s="58"/>
      <c r="D40" s="58"/>
      <c r="E40" s="58"/>
      <c r="F40" s="58" t="s">
        <v>455</v>
      </c>
      <c r="G40" s="58" t="s">
        <v>455</v>
      </c>
      <c r="H40" s="58" t="s">
        <v>455</v>
      </c>
      <c r="I40" s="58" t="s">
        <v>455</v>
      </c>
      <c r="J40" s="58"/>
      <c r="K40" s="58" t="s">
        <v>455</v>
      </c>
      <c r="L40" s="63" t="s">
        <v>461</v>
      </c>
      <c r="M40" s="58"/>
      <c r="N40" s="58"/>
      <c r="O40" s="58" t="s">
        <v>455</v>
      </c>
      <c r="P40" s="58" t="s">
        <v>455</v>
      </c>
      <c r="Q40" s="58" t="s">
        <v>455</v>
      </c>
      <c r="R40" s="58" t="s">
        <v>455</v>
      </c>
      <c r="S40" s="58" t="s">
        <v>455</v>
      </c>
      <c r="T40" s="64" t="s">
        <v>461</v>
      </c>
      <c r="U40" s="59">
        <v>7</v>
      </c>
      <c r="V40" s="59" t="s">
        <v>455</v>
      </c>
      <c r="W40" s="59"/>
      <c r="X40" s="59"/>
      <c r="Y40" s="61" t="s">
        <v>307</v>
      </c>
      <c r="Z40" s="60"/>
      <c r="AA40" s="61" t="s">
        <v>435</v>
      </c>
      <c r="AB40" s="60"/>
      <c r="AC40" s="60"/>
    </row>
    <row r="41" spans="1:29" x14ac:dyDescent="0.25">
      <c r="A41" s="57" t="s">
        <v>52</v>
      </c>
      <c r="B41" s="91"/>
      <c r="C41" s="58"/>
      <c r="D41" s="58"/>
      <c r="E41" s="58"/>
      <c r="F41" s="58"/>
      <c r="G41" s="58"/>
      <c r="H41" s="58" t="s">
        <v>455</v>
      </c>
      <c r="I41" s="58"/>
      <c r="J41" s="58"/>
      <c r="K41" s="58" t="s">
        <v>455</v>
      </c>
      <c r="L41" s="63" t="s">
        <v>456</v>
      </c>
      <c r="M41" s="58"/>
      <c r="N41" s="58"/>
      <c r="O41" s="58"/>
      <c r="P41" s="58"/>
      <c r="Q41" s="58" t="s">
        <v>455</v>
      </c>
      <c r="R41" s="58"/>
      <c r="S41" s="58" t="s">
        <v>455</v>
      </c>
      <c r="T41" s="64" t="s">
        <v>456</v>
      </c>
      <c r="U41" s="59">
        <v>10</v>
      </c>
      <c r="V41" s="59"/>
      <c r="W41" s="59" t="s">
        <v>455</v>
      </c>
      <c r="X41" s="59"/>
      <c r="Y41" s="61" t="s">
        <v>307</v>
      </c>
      <c r="Z41" s="60"/>
      <c r="AA41" s="61" t="s">
        <v>411</v>
      </c>
      <c r="AB41" s="60"/>
      <c r="AC41" s="60"/>
    </row>
    <row r="42" spans="1:29" x14ac:dyDescent="0.25">
      <c r="A42" s="57" t="s">
        <v>53</v>
      </c>
      <c r="B42" s="91"/>
      <c r="C42" s="58"/>
      <c r="D42" s="58" t="s">
        <v>455</v>
      </c>
      <c r="E42" s="58" t="s">
        <v>455</v>
      </c>
      <c r="F42" s="58" t="s">
        <v>455</v>
      </c>
      <c r="G42" s="58" t="s">
        <v>455</v>
      </c>
      <c r="H42" s="58"/>
      <c r="I42" s="58"/>
      <c r="J42" s="58"/>
      <c r="K42" s="58"/>
      <c r="L42" s="63" t="s">
        <v>454</v>
      </c>
      <c r="M42" s="58"/>
      <c r="N42" s="58"/>
      <c r="O42" s="58"/>
      <c r="P42" s="58" t="s">
        <v>455</v>
      </c>
      <c r="Q42" s="58"/>
      <c r="R42" s="58"/>
      <c r="S42" s="58"/>
      <c r="T42" s="64" t="s">
        <v>453</v>
      </c>
      <c r="U42" s="59">
        <v>11</v>
      </c>
      <c r="V42" s="59"/>
      <c r="W42" s="59" t="s">
        <v>455</v>
      </c>
      <c r="X42" s="59"/>
      <c r="Y42" s="61" t="s">
        <v>304</v>
      </c>
      <c r="Z42" s="60"/>
      <c r="AA42" s="61" t="s">
        <v>413</v>
      </c>
      <c r="AB42" s="60"/>
      <c r="AC42" s="60"/>
    </row>
    <row r="43" spans="1:29" x14ac:dyDescent="0.25">
      <c r="A43" s="57" t="s">
        <v>54</v>
      </c>
      <c r="B43" s="91"/>
      <c r="C43" s="58"/>
      <c r="D43" s="58" t="s">
        <v>455</v>
      </c>
      <c r="E43" s="58" t="s">
        <v>455</v>
      </c>
      <c r="F43" s="58"/>
      <c r="G43" s="58" t="s">
        <v>455</v>
      </c>
      <c r="H43" s="58"/>
      <c r="I43" s="58"/>
      <c r="J43" s="58"/>
      <c r="K43" s="58"/>
      <c r="L43" s="63" t="s">
        <v>462</v>
      </c>
      <c r="M43" s="58"/>
      <c r="N43" s="58"/>
      <c r="O43" s="58"/>
      <c r="P43" s="58" t="s">
        <v>455</v>
      </c>
      <c r="Q43" s="58"/>
      <c r="R43" s="58"/>
      <c r="S43" s="58"/>
      <c r="T43" s="64" t="s">
        <v>453</v>
      </c>
      <c r="U43" s="59">
        <v>8</v>
      </c>
      <c r="V43" s="59" t="s">
        <v>455</v>
      </c>
      <c r="W43" s="59"/>
      <c r="X43" s="59"/>
      <c r="Y43" s="61" t="s">
        <v>304</v>
      </c>
      <c r="Z43" s="60"/>
      <c r="AA43" s="61" t="s">
        <v>413</v>
      </c>
      <c r="AB43" s="60"/>
      <c r="AC43" s="60"/>
    </row>
    <row r="44" spans="1:29" x14ac:dyDescent="0.25">
      <c r="A44" s="57" t="s">
        <v>55</v>
      </c>
      <c r="B44" s="58" t="s">
        <v>455</v>
      </c>
      <c r="C44" s="58" t="s">
        <v>455</v>
      </c>
      <c r="D44" s="58" t="s">
        <v>455</v>
      </c>
      <c r="E44" s="58" t="s">
        <v>455</v>
      </c>
      <c r="F44" s="58" t="s">
        <v>455</v>
      </c>
      <c r="G44" s="58" t="s">
        <v>455</v>
      </c>
      <c r="H44" s="58"/>
      <c r="I44" s="58"/>
      <c r="J44" s="58"/>
      <c r="K44" s="58"/>
      <c r="L44" s="63" t="s">
        <v>460</v>
      </c>
      <c r="M44" s="58"/>
      <c r="N44" s="58"/>
      <c r="O44" s="58" t="s">
        <v>455</v>
      </c>
      <c r="P44" s="58" t="s">
        <v>455</v>
      </c>
      <c r="Q44" s="58"/>
      <c r="R44" s="58"/>
      <c r="S44" s="58"/>
      <c r="T44" s="64" t="s">
        <v>456</v>
      </c>
      <c r="U44" s="59">
        <v>12</v>
      </c>
      <c r="V44" s="59"/>
      <c r="W44" s="59" t="s">
        <v>455</v>
      </c>
      <c r="X44" s="59"/>
      <c r="Y44" s="61" t="s">
        <v>307</v>
      </c>
      <c r="Z44" s="60"/>
      <c r="AA44" s="61" t="s">
        <v>423</v>
      </c>
      <c r="AB44" s="60"/>
      <c r="AC44" s="60"/>
    </row>
    <row r="45" spans="1:29" x14ac:dyDescent="0.25">
      <c r="A45" s="57" t="s">
        <v>56</v>
      </c>
      <c r="B45" s="58" t="s">
        <v>455</v>
      </c>
      <c r="C45" s="58" t="s">
        <v>455</v>
      </c>
      <c r="D45" s="58"/>
      <c r="E45" s="58"/>
      <c r="F45" s="58"/>
      <c r="G45" s="58"/>
      <c r="H45" s="58"/>
      <c r="I45" s="58"/>
      <c r="J45" s="58"/>
      <c r="K45" s="58"/>
      <c r="L45" s="63" t="s">
        <v>456</v>
      </c>
      <c r="M45" s="58"/>
      <c r="N45" s="58" t="s">
        <v>455</v>
      </c>
      <c r="O45" s="58"/>
      <c r="P45" s="58"/>
      <c r="Q45" s="58"/>
      <c r="R45" s="58"/>
      <c r="S45" s="58"/>
      <c r="T45" s="64" t="s">
        <v>453</v>
      </c>
      <c r="U45" s="59">
        <v>12</v>
      </c>
      <c r="V45" s="59"/>
      <c r="W45" s="59" t="s">
        <v>455</v>
      </c>
      <c r="X45" s="59"/>
      <c r="Y45" s="61" t="s">
        <v>305</v>
      </c>
      <c r="Z45" s="60"/>
      <c r="AA45" s="61" t="s">
        <v>410</v>
      </c>
      <c r="AB45" s="60"/>
      <c r="AC45" s="60"/>
    </row>
    <row r="46" spans="1:29" x14ac:dyDescent="0.25">
      <c r="A46" s="57" t="s">
        <v>57</v>
      </c>
      <c r="B46" s="58" t="s">
        <v>455</v>
      </c>
      <c r="C46" s="58" t="s">
        <v>455</v>
      </c>
      <c r="D46" s="58"/>
      <c r="E46" s="58"/>
      <c r="F46" s="58"/>
      <c r="G46" s="58"/>
      <c r="H46" s="58"/>
      <c r="I46" s="58"/>
      <c r="J46" s="58"/>
      <c r="K46" s="58"/>
      <c r="L46" s="63" t="s">
        <v>456</v>
      </c>
      <c r="M46" s="58" t="s">
        <v>455</v>
      </c>
      <c r="N46" s="58" t="s">
        <v>455</v>
      </c>
      <c r="O46" s="58"/>
      <c r="P46" s="58"/>
      <c r="Q46" s="58"/>
      <c r="R46" s="58"/>
      <c r="S46" s="58"/>
      <c r="T46" s="64" t="s">
        <v>456</v>
      </c>
      <c r="U46" s="59">
        <v>10</v>
      </c>
      <c r="V46" s="59"/>
      <c r="W46" s="59" t="s">
        <v>455</v>
      </c>
      <c r="X46" s="59"/>
      <c r="Y46" s="61" t="s">
        <v>305</v>
      </c>
      <c r="Z46" s="60"/>
      <c r="AA46" s="61" t="s">
        <v>411</v>
      </c>
      <c r="AB46" s="60"/>
      <c r="AC46" s="60"/>
    </row>
    <row r="47" spans="1:29" x14ac:dyDescent="0.25">
      <c r="A47" s="94" t="s">
        <v>477</v>
      </c>
      <c r="B47" s="95"/>
      <c r="C47" s="96"/>
      <c r="D47" s="96"/>
      <c r="E47" s="96"/>
      <c r="F47" s="96"/>
      <c r="G47" s="96"/>
      <c r="H47" s="96"/>
      <c r="I47" s="96"/>
      <c r="J47" s="96"/>
      <c r="K47" s="96"/>
      <c r="L47" s="96"/>
      <c r="M47" s="96"/>
      <c r="N47" s="96"/>
      <c r="O47" s="96"/>
      <c r="P47" s="96"/>
      <c r="Q47" s="96"/>
      <c r="R47" s="96"/>
      <c r="S47" s="96"/>
      <c r="T47" s="97"/>
      <c r="U47" s="98"/>
      <c r="V47" s="98"/>
      <c r="W47" s="98"/>
      <c r="X47" s="98"/>
      <c r="Y47" s="99"/>
      <c r="Z47" s="99"/>
      <c r="AA47" s="99"/>
      <c r="AB47" s="99"/>
      <c r="AC47" s="99"/>
    </row>
    <row r="48" spans="1:29" x14ac:dyDescent="0.25">
      <c r="A48" s="57" t="s">
        <v>261</v>
      </c>
      <c r="B48" s="91"/>
      <c r="C48" s="58"/>
      <c r="D48" s="58"/>
      <c r="E48" s="58"/>
      <c r="F48" s="58"/>
      <c r="G48" s="58"/>
      <c r="H48" s="58" t="s">
        <v>455</v>
      </c>
      <c r="I48" s="58"/>
      <c r="J48" s="58"/>
      <c r="K48" s="58" t="s">
        <v>455</v>
      </c>
      <c r="L48" s="63" t="s">
        <v>456</v>
      </c>
      <c r="M48" s="58"/>
      <c r="N48" s="58"/>
      <c r="O48" s="58"/>
      <c r="P48" s="58"/>
      <c r="Q48" s="58"/>
      <c r="R48" s="58"/>
      <c r="S48" s="58" t="s">
        <v>455</v>
      </c>
      <c r="T48" s="64" t="s">
        <v>453</v>
      </c>
      <c r="U48" s="59">
        <v>8</v>
      </c>
      <c r="V48" s="59" t="s">
        <v>455</v>
      </c>
      <c r="W48" s="59"/>
      <c r="X48" s="59"/>
      <c r="Y48" s="61" t="s">
        <v>307</v>
      </c>
      <c r="Z48" s="60"/>
      <c r="AA48" s="61" t="s">
        <v>410</v>
      </c>
      <c r="AB48" s="60"/>
      <c r="AC48" s="60"/>
    </row>
    <row r="49" spans="1:29" x14ac:dyDescent="0.25">
      <c r="A49" s="94" t="s">
        <v>478</v>
      </c>
      <c r="B49" s="95"/>
      <c r="C49" s="96"/>
      <c r="D49" s="96"/>
      <c r="E49" s="96"/>
      <c r="F49" s="96"/>
      <c r="G49" s="96"/>
      <c r="H49" s="96"/>
      <c r="I49" s="96"/>
      <c r="J49" s="96"/>
      <c r="K49" s="96"/>
      <c r="L49" s="96"/>
      <c r="M49" s="96"/>
      <c r="N49" s="96"/>
      <c r="O49" s="96"/>
      <c r="P49" s="96"/>
      <c r="Q49" s="96"/>
      <c r="R49" s="96"/>
      <c r="S49" s="96"/>
      <c r="T49" s="97"/>
      <c r="U49" s="98"/>
      <c r="V49" s="98"/>
      <c r="W49" s="98"/>
      <c r="X49" s="98"/>
      <c r="Y49" s="99"/>
      <c r="Z49" s="99"/>
      <c r="AA49" s="99"/>
      <c r="AB49" s="99"/>
      <c r="AC49" s="99"/>
    </row>
    <row r="50" spans="1:29" x14ac:dyDescent="0.25">
      <c r="A50" s="57" t="s">
        <v>59</v>
      </c>
      <c r="B50" s="58" t="s">
        <v>455</v>
      </c>
      <c r="C50" s="58" t="s">
        <v>455</v>
      </c>
      <c r="D50" s="58" t="s">
        <v>455</v>
      </c>
      <c r="E50" s="58" t="s">
        <v>455</v>
      </c>
      <c r="F50" s="58"/>
      <c r="G50" s="58" t="s">
        <v>455</v>
      </c>
      <c r="H50" s="58" t="s">
        <v>455</v>
      </c>
      <c r="I50" s="58" t="s">
        <v>455</v>
      </c>
      <c r="J50" s="58"/>
      <c r="K50" s="58" t="s">
        <v>455</v>
      </c>
      <c r="L50" s="63" t="s">
        <v>463</v>
      </c>
      <c r="M50" s="58"/>
      <c r="N50" s="58"/>
      <c r="O50" s="58" t="s">
        <v>455</v>
      </c>
      <c r="P50" s="58"/>
      <c r="Q50" s="58" t="s">
        <v>455</v>
      </c>
      <c r="R50" s="58" t="s">
        <v>455</v>
      </c>
      <c r="S50" s="58" t="s">
        <v>455</v>
      </c>
      <c r="T50" s="64" t="s">
        <v>454</v>
      </c>
      <c r="U50" s="59">
        <v>3</v>
      </c>
      <c r="V50" s="59" t="s">
        <v>455</v>
      </c>
      <c r="W50" s="59"/>
      <c r="X50" s="59"/>
      <c r="Y50" s="61" t="s">
        <v>307</v>
      </c>
      <c r="Z50" s="60"/>
      <c r="AA50" s="61" t="s">
        <v>464</v>
      </c>
      <c r="AB50" s="60"/>
      <c r="AC50" s="60"/>
    </row>
    <row r="51" spans="1:29" x14ac:dyDescent="0.25">
      <c r="A51" s="57" t="s">
        <v>60</v>
      </c>
      <c r="B51" s="58"/>
      <c r="C51" s="58"/>
      <c r="D51" s="58" t="s">
        <v>455</v>
      </c>
      <c r="E51" s="58"/>
      <c r="F51" s="58"/>
      <c r="G51" s="58" t="s">
        <v>455</v>
      </c>
      <c r="H51" s="58" t="s">
        <v>455</v>
      </c>
      <c r="I51" s="58"/>
      <c r="J51" s="58"/>
      <c r="K51" s="58" t="s">
        <v>455</v>
      </c>
      <c r="L51" s="63" t="s">
        <v>454</v>
      </c>
      <c r="M51" s="58"/>
      <c r="N51" s="58"/>
      <c r="O51" s="58"/>
      <c r="P51" s="58"/>
      <c r="Q51" s="58" t="s">
        <v>455</v>
      </c>
      <c r="R51" s="58"/>
      <c r="S51" s="58"/>
      <c r="T51" s="64" t="s">
        <v>453</v>
      </c>
      <c r="U51" s="59">
        <v>10</v>
      </c>
      <c r="V51" s="59"/>
      <c r="W51" s="59" t="s">
        <v>455</v>
      </c>
      <c r="X51" s="59"/>
      <c r="Y51" s="61" t="s">
        <v>307</v>
      </c>
      <c r="Z51" s="60"/>
      <c r="AA51" s="61" t="s">
        <v>416</v>
      </c>
      <c r="AB51" s="60"/>
      <c r="AC51" s="60"/>
    </row>
    <row r="52" spans="1:29" x14ac:dyDescent="0.25">
      <c r="A52" s="57" t="s">
        <v>62</v>
      </c>
      <c r="B52" s="58" t="s">
        <v>455</v>
      </c>
      <c r="C52" s="58" t="s">
        <v>455</v>
      </c>
      <c r="D52" s="58"/>
      <c r="E52" s="58"/>
      <c r="F52" s="58"/>
      <c r="G52" s="58"/>
      <c r="H52" s="58"/>
      <c r="I52" s="58"/>
      <c r="J52" s="58"/>
      <c r="K52" s="58"/>
      <c r="L52" s="63" t="s">
        <v>456</v>
      </c>
      <c r="M52" s="58" t="s">
        <v>455</v>
      </c>
      <c r="N52" s="58" t="s">
        <v>455</v>
      </c>
      <c r="O52" s="58"/>
      <c r="P52" s="58"/>
      <c r="Q52" s="58"/>
      <c r="R52" s="58"/>
      <c r="S52" s="58"/>
      <c r="T52" s="64" t="s">
        <v>456</v>
      </c>
      <c r="U52" s="59">
        <v>12</v>
      </c>
      <c r="V52" s="59"/>
      <c r="W52" s="59" t="s">
        <v>455</v>
      </c>
      <c r="X52" s="59"/>
      <c r="Y52" s="61" t="s">
        <v>305</v>
      </c>
      <c r="Z52" s="60"/>
      <c r="AA52" s="61" t="s">
        <v>411</v>
      </c>
      <c r="AB52" s="60"/>
      <c r="AC52" s="60"/>
    </row>
    <row r="53" spans="1:29" x14ac:dyDescent="0.25">
      <c r="A53" s="57" t="s">
        <v>61</v>
      </c>
      <c r="B53" s="91"/>
      <c r="C53" s="58"/>
      <c r="D53" s="58" t="s">
        <v>455</v>
      </c>
      <c r="E53" s="58" t="s">
        <v>455</v>
      </c>
      <c r="F53" s="58" t="s">
        <v>455</v>
      </c>
      <c r="G53" s="58" t="s">
        <v>455</v>
      </c>
      <c r="H53" s="58" t="s">
        <v>455</v>
      </c>
      <c r="I53" s="58" t="s">
        <v>455</v>
      </c>
      <c r="J53" s="58"/>
      <c r="K53" s="58" t="s">
        <v>455</v>
      </c>
      <c r="L53" s="63" t="s">
        <v>458</v>
      </c>
      <c r="M53" s="58"/>
      <c r="N53" s="58"/>
      <c r="O53" s="58" t="s">
        <v>455</v>
      </c>
      <c r="P53" s="58" t="s">
        <v>455</v>
      </c>
      <c r="Q53" s="58" t="s">
        <v>455</v>
      </c>
      <c r="R53" s="58" t="s">
        <v>455</v>
      </c>
      <c r="S53" s="58"/>
      <c r="T53" s="64" t="s">
        <v>454</v>
      </c>
      <c r="U53" s="59">
        <v>6</v>
      </c>
      <c r="V53" s="59" t="s">
        <v>455</v>
      </c>
      <c r="W53" s="59"/>
      <c r="X53" s="59"/>
      <c r="Y53" s="61" t="s">
        <v>307</v>
      </c>
      <c r="Z53" s="60"/>
      <c r="AA53" s="61" t="s">
        <v>425</v>
      </c>
      <c r="AB53" s="60"/>
      <c r="AC53" s="60"/>
    </row>
    <row r="54" spans="1:29" x14ac:dyDescent="0.25">
      <c r="A54" s="94" t="s">
        <v>28</v>
      </c>
      <c r="B54" s="95" t="s">
        <v>481</v>
      </c>
      <c r="C54" s="95" t="s">
        <v>482</v>
      </c>
      <c r="D54" s="95" t="s">
        <v>483</v>
      </c>
      <c r="E54" s="95" t="s">
        <v>484</v>
      </c>
      <c r="F54" s="95" t="s">
        <v>483</v>
      </c>
      <c r="G54" s="95" t="s">
        <v>488</v>
      </c>
      <c r="H54" s="95" t="s">
        <v>485</v>
      </c>
      <c r="I54" s="95" t="s">
        <v>486</v>
      </c>
      <c r="J54" s="95" t="s">
        <v>460</v>
      </c>
      <c r="K54" s="95" t="s">
        <v>487</v>
      </c>
      <c r="L54" s="95"/>
      <c r="M54" s="95" t="s">
        <v>460</v>
      </c>
      <c r="N54" s="95" t="s">
        <v>458</v>
      </c>
      <c r="O54" s="95" t="s">
        <v>482</v>
      </c>
      <c r="P54" s="95" t="s">
        <v>489</v>
      </c>
      <c r="Q54" s="95" t="s">
        <v>484</v>
      </c>
      <c r="R54" s="95" t="s">
        <v>490</v>
      </c>
      <c r="S54" s="95" t="s">
        <v>481</v>
      </c>
      <c r="T54" s="100"/>
      <c r="U54" s="101"/>
      <c r="V54" s="101">
        <v>21</v>
      </c>
      <c r="W54" s="101">
        <v>16</v>
      </c>
      <c r="X54" s="101">
        <v>2</v>
      </c>
      <c r="Y54" s="94"/>
      <c r="Z54" s="94"/>
      <c r="AA54" s="94"/>
      <c r="AB54" s="94"/>
      <c r="AC54" s="94"/>
    </row>
    <row r="55" spans="1:29" x14ac:dyDescent="0.25">
      <c r="A55" s="94" t="s">
        <v>479</v>
      </c>
      <c r="B55" s="95"/>
      <c r="C55" s="96"/>
      <c r="D55" s="96"/>
      <c r="E55" s="96"/>
      <c r="F55" s="96"/>
      <c r="G55" s="96"/>
      <c r="H55" s="96"/>
      <c r="I55" s="96"/>
      <c r="J55" s="96"/>
      <c r="K55" s="96"/>
      <c r="L55" s="96"/>
      <c r="M55" s="96"/>
      <c r="N55" s="96"/>
      <c r="O55" s="96"/>
      <c r="P55" s="96"/>
      <c r="Q55" s="96"/>
      <c r="R55" s="96"/>
      <c r="S55" s="96"/>
      <c r="T55" s="97"/>
      <c r="U55" s="98"/>
      <c r="V55" s="98"/>
      <c r="W55" s="98"/>
      <c r="X55" s="98"/>
      <c r="Y55" s="99"/>
      <c r="Z55" s="99"/>
      <c r="AA55" s="99"/>
      <c r="AB55" s="99"/>
      <c r="AC55" s="99"/>
    </row>
    <row r="56" spans="1:29" x14ac:dyDescent="0.25">
      <c r="A56" s="94" t="s">
        <v>480</v>
      </c>
      <c r="B56" s="95"/>
      <c r="C56" s="96"/>
      <c r="D56" s="96"/>
      <c r="E56" s="96"/>
      <c r="F56" s="96"/>
      <c r="G56" s="96"/>
      <c r="H56" s="96"/>
      <c r="I56" s="96"/>
      <c r="J56" s="96"/>
      <c r="K56" s="96"/>
      <c r="L56" s="96"/>
      <c r="M56" s="96"/>
      <c r="N56" s="96"/>
      <c r="O56" s="96"/>
      <c r="P56" s="96"/>
      <c r="Q56" s="96"/>
      <c r="R56" s="96"/>
      <c r="S56" s="96"/>
      <c r="T56" s="97"/>
      <c r="U56" s="98"/>
      <c r="V56" s="98"/>
      <c r="W56" s="98"/>
      <c r="X56" s="98"/>
      <c r="Y56" s="99"/>
      <c r="Z56" s="99"/>
      <c r="AA56" s="99"/>
      <c r="AB56" s="99"/>
      <c r="AC56" s="99"/>
    </row>
    <row r="57" spans="1:29" x14ac:dyDescent="0.25">
      <c r="A57" s="57" t="s">
        <v>64</v>
      </c>
      <c r="B57" s="91"/>
      <c r="C57" s="58"/>
      <c r="D57" s="58" t="s">
        <v>455</v>
      </c>
      <c r="E57" s="58" t="s">
        <v>455</v>
      </c>
      <c r="F57" s="58"/>
      <c r="G57" s="58" t="s">
        <v>455</v>
      </c>
      <c r="H57" s="58" t="s">
        <v>455</v>
      </c>
      <c r="I57" s="58"/>
      <c r="J57" s="58"/>
      <c r="K57" s="58"/>
      <c r="L57" s="63" t="s">
        <v>454</v>
      </c>
      <c r="M57" s="58"/>
      <c r="N57" s="58"/>
      <c r="O57" s="58" t="s">
        <v>455</v>
      </c>
      <c r="P57" s="58" t="s">
        <v>455</v>
      </c>
      <c r="Q57" s="58" t="s">
        <v>455</v>
      </c>
      <c r="R57" s="58"/>
      <c r="S57" s="58"/>
      <c r="T57" s="64" t="s">
        <v>462</v>
      </c>
      <c r="U57" s="59">
        <v>10</v>
      </c>
      <c r="V57" s="59"/>
      <c r="W57" s="59" t="s">
        <v>455</v>
      </c>
      <c r="X57" s="59"/>
      <c r="Y57" s="61" t="s">
        <v>307</v>
      </c>
      <c r="Z57" s="60"/>
      <c r="AA57" s="61" t="s">
        <v>418</v>
      </c>
      <c r="AB57" s="60"/>
      <c r="AC57" s="60"/>
    </row>
    <row r="58" spans="1:29" x14ac:dyDescent="0.25">
      <c r="A58" s="94" t="s">
        <v>491</v>
      </c>
      <c r="B58" s="95"/>
      <c r="C58" s="96"/>
      <c r="D58" s="96"/>
      <c r="E58" s="96"/>
      <c r="F58" s="96"/>
      <c r="G58" s="96"/>
      <c r="H58" s="96"/>
      <c r="I58" s="96"/>
      <c r="J58" s="96"/>
      <c r="K58" s="96"/>
      <c r="L58" s="96"/>
      <c r="M58" s="96"/>
      <c r="N58" s="96"/>
      <c r="O58" s="96"/>
      <c r="P58" s="96"/>
      <c r="Q58" s="96"/>
      <c r="R58" s="96"/>
      <c r="S58" s="96"/>
      <c r="T58" s="97"/>
      <c r="U58" s="98"/>
      <c r="V58" s="98"/>
      <c r="W58" s="98"/>
      <c r="X58" s="98"/>
      <c r="Y58" s="99"/>
      <c r="Z58" s="99"/>
      <c r="AA58" s="99"/>
      <c r="AB58" s="99"/>
      <c r="AC58" s="99"/>
    </row>
    <row r="59" spans="1:29" x14ac:dyDescent="0.25">
      <c r="A59" s="57" t="s">
        <v>65</v>
      </c>
      <c r="B59" s="58" t="s">
        <v>455</v>
      </c>
      <c r="C59" s="58" t="s">
        <v>455</v>
      </c>
      <c r="D59" s="58"/>
      <c r="E59" s="58"/>
      <c r="F59" s="58"/>
      <c r="G59" s="58"/>
      <c r="H59" s="58"/>
      <c r="I59" s="58"/>
      <c r="J59" s="58"/>
      <c r="K59" s="58"/>
      <c r="L59" s="63" t="s">
        <v>456</v>
      </c>
      <c r="M59" s="58" t="s">
        <v>455</v>
      </c>
      <c r="N59" s="58"/>
      <c r="O59" s="58"/>
      <c r="P59" s="58"/>
      <c r="Q59" s="58"/>
      <c r="R59" s="58"/>
      <c r="S59" s="58"/>
      <c r="T59" s="64" t="s">
        <v>453</v>
      </c>
      <c r="U59" s="59">
        <v>14</v>
      </c>
      <c r="V59" s="59"/>
      <c r="W59" s="59"/>
      <c r="X59" s="59" t="s">
        <v>455</v>
      </c>
      <c r="Y59" s="61" t="s">
        <v>307</v>
      </c>
      <c r="Z59" s="60"/>
      <c r="AA59" s="61" t="s">
        <v>410</v>
      </c>
      <c r="AB59" s="60"/>
      <c r="AC59" s="60"/>
    </row>
    <row r="60" spans="1:29" x14ac:dyDescent="0.25">
      <c r="A60" s="57" t="s">
        <v>66</v>
      </c>
      <c r="B60" s="58" t="s">
        <v>455</v>
      </c>
      <c r="C60" s="58" t="s">
        <v>455</v>
      </c>
      <c r="D60" s="58"/>
      <c r="E60" s="58"/>
      <c r="F60" s="58"/>
      <c r="G60" s="58"/>
      <c r="H60" s="58"/>
      <c r="I60" s="58"/>
      <c r="J60" s="58"/>
      <c r="K60" s="58"/>
      <c r="L60" s="63" t="s">
        <v>456</v>
      </c>
      <c r="M60" s="58" t="s">
        <v>455</v>
      </c>
      <c r="N60" s="58" t="s">
        <v>455</v>
      </c>
      <c r="O60" s="58"/>
      <c r="P60" s="58"/>
      <c r="Q60" s="58"/>
      <c r="R60" s="58"/>
      <c r="S60" s="58"/>
      <c r="T60" s="64" t="s">
        <v>456</v>
      </c>
      <c r="U60" s="59">
        <v>14</v>
      </c>
      <c r="V60" s="59"/>
      <c r="W60" s="59"/>
      <c r="X60" s="59" t="s">
        <v>455</v>
      </c>
      <c r="Y60" s="61" t="s">
        <v>307</v>
      </c>
      <c r="Z60" s="60"/>
      <c r="AA60" s="61" t="s">
        <v>411</v>
      </c>
      <c r="AB60" s="60"/>
      <c r="AC60" s="60"/>
    </row>
    <row r="61" spans="1:29" x14ac:dyDescent="0.25">
      <c r="A61" s="57" t="s">
        <v>67</v>
      </c>
      <c r="B61" s="58" t="s">
        <v>455</v>
      </c>
      <c r="C61" s="58" t="s">
        <v>455</v>
      </c>
      <c r="D61" s="58"/>
      <c r="E61" s="58"/>
      <c r="F61" s="58"/>
      <c r="G61" s="58"/>
      <c r="H61" s="58"/>
      <c r="I61" s="58"/>
      <c r="J61" s="58"/>
      <c r="K61" s="58"/>
      <c r="L61" s="63" t="s">
        <v>456</v>
      </c>
      <c r="M61" s="58" t="s">
        <v>455</v>
      </c>
      <c r="N61" s="58" t="s">
        <v>455</v>
      </c>
      <c r="O61" s="58"/>
      <c r="P61" s="58"/>
      <c r="Q61" s="58"/>
      <c r="R61" s="58"/>
      <c r="S61" s="58"/>
      <c r="T61" s="64" t="s">
        <v>456</v>
      </c>
      <c r="U61" s="59">
        <v>14</v>
      </c>
      <c r="V61" s="59"/>
      <c r="W61" s="59"/>
      <c r="X61" s="59" t="s">
        <v>455</v>
      </c>
      <c r="Y61" s="61" t="s">
        <v>307</v>
      </c>
      <c r="Z61" s="60"/>
      <c r="AA61" s="61" t="s">
        <v>412</v>
      </c>
      <c r="AB61" s="60"/>
      <c r="AC61" s="60"/>
    </row>
    <row r="62" spans="1:29" x14ac:dyDescent="0.25">
      <c r="A62" s="94" t="s">
        <v>492</v>
      </c>
      <c r="B62" s="95"/>
      <c r="C62" s="96"/>
      <c r="D62" s="96"/>
      <c r="E62" s="96"/>
      <c r="F62" s="96"/>
      <c r="G62" s="96"/>
      <c r="H62" s="96"/>
      <c r="I62" s="96"/>
      <c r="J62" s="96"/>
      <c r="K62" s="96"/>
      <c r="L62" s="96"/>
      <c r="M62" s="96"/>
      <c r="N62" s="96"/>
      <c r="O62" s="96"/>
      <c r="P62" s="96"/>
      <c r="Q62" s="96"/>
      <c r="R62" s="96"/>
      <c r="S62" s="96"/>
      <c r="T62" s="97"/>
      <c r="U62" s="98"/>
      <c r="V62" s="98"/>
      <c r="W62" s="98"/>
      <c r="X62" s="98"/>
      <c r="Y62" s="99"/>
      <c r="Z62" s="99"/>
      <c r="AA62" s="99"/>
      <c r="AB62" s="99"/>
      <c r="AC62" s="99"/>
    </row>
    <row r="63" spans="1:29" x14ac:dyDescent="0.25">
      <c r="A63" s="57" t="s">
        <v>69</v>
      </c>
      <c r="B63" s="91"/>
      <c r="C63" s="58"/>
      <c r="D63" s="58"/>
      <c r="E63" s="58"/>
      <c r="F63" s="58"/>
      <c r="G63" s="58"/>
      <c r="H63" s="58" t="s">
        <v>455</v>
      </c>
      <c r="I63" s="58"/>
      <c r="J63" s="58"/>
      <c r="K63" s="58" t="s">
        <v>455</v>
      </c>
      <c r="L63" s="63" t="s">
        <v>456</v>
      </c>
      <c r="M63" s="58"/>
      <c r="N63" s="58"/>
      <c r="O63" s="58"/>
      <c r="P63" s="58"/>
      <c r="Q63" s="58"/>
      <c r="R63" s="58"/>
      <c r="S63" s="58" t="s">
        <v>455</v>
      </c>
      <c r="T63" s="64" t="s">
        <v>453</v>
      </c>
      <c r="U63" s="59">
        <v>12</v>
      </c>
      <c r="V63" s="59"/>
      <c r="W63" s="59" t="s">
        <v>455</v>
      </c>
      <c r="X63" s="59"/>
      <c r="Y63" s="61" t="s">
        <v>304</v>
      </c>
      <c r="Z63" s="60"/>
      <c r="AA63" s="61" t="s">
        <v>410</v>
      </c>
      <c r="AB63" s="60"/>
      <c r="AC63" s="60"/>
    </row>
    <row r="64" spans="1:29" x14ac:dyDescent="0.25">
      <c r="A64" s="94" t="s">
        <v>493</v>
      </c>
      <c r="B64" s="95"/>
      <c r="C64" s="96"/>
      <c r="D64" s="96"/>
      <c r="E64" s="96"/>
      <c r="F64" s="96"/>
      <c r="G64" s="96"/>
      <c r="H64" s="96"/>
      <c r="I64" s="96"/>
      <c r="J64" s="96"/>
      <c r="K64" s="96"/>
      <c r="L64" s="96"/>
      <c r="M64" s="96"/>
      <c r="N64" s="96"/>
      <c r="O64" s="96"/>
      <c r="P64" s="96"/>
      <c r="Q64" s="96"/>
      <c r="R64" s="96"/>
      <c r="S64" s="96"/>
      <c r="T64" s="97"/>
      <c r="U64" s="98"/>
      <c r="V64" s="98"/>
      <c r="W64" s="98"/>
      <c r="X64" s="98"/>
      <c r="Y64" s="99"/>
      <c r="Z64" s="99"/>
      <c r="AA64" s="99"/>
      <c r="AB64" s="99"/>
      <c r="AC64" s="99"/>
    </row>
    <row r="65" spans="1:29" x14ac:dyDescent="0.25">
      <c r="A65" s="57" t="s">
        <v>72</v>
      </c>
      <c r="B65" s="91"/>
      <c r="C65" s="58"/>
      <c r="D65" s="58"/>
      <c r="E65" s="58"/>
      <c r="F65" s="58"/>
      <c r="G65" s="58"/>
      <c r="H65" s="58" t="s">
        <v>455</v>
      </c>
      <c r="I65" s="58"/>
      <c r="J65" s="58"/>
      <c r="K65" s="58" t="s">
        <v>455</v>
      </c>
      <c r="L65" s="63" t="s">
        <v>456</v>
      </c>
      <c r="M65" s="58"/>
      <c r="N65" s="58"/>
      <c r="O65" s="58"/>
      <c r="P65" s="58"/>
      <c r="Q65" s="58"/>
      <c r="R65" s="58"/>
      <c r="S65" s="58" t="s">
        <v>455</v>
      </c>
      <c r="T65" s="64" t="s">
        <v>453</v>
      </c>
      <c r="U65" s="59">
        <v>12</v>
      </c>
      <c r="V65" s="59"/>
      <c r="W65" s="59" t="s">
        <v>455</v>
      </c>
      <c r="X65" s="59"/>
      <c r="Y65" s="61" t="s">
        <v>307</v>
      </c>
      <c r="Z65" s="60"/>
      <c r="AA65" s="61" t="s">
        <v>410</v>
      </c>
      <c r="AB65" s="60"/>
      <c r="AC65" s="60"/>
    </row>
    <row r="66" spans="1:29" x14ac:dyDescent="0.25">
      <c r="A66" s="57" t="s">
        <v>71</v>
      </c>
      <c r="B66" s="91"/>
      <c r="C66" s="58"/>
      <c r="D66" s="58"/>
      <c r="E66" s="58"/>
      <c r="F66" s="58"/>
      <c r="G66" s="58"/>
      <c r="H66" s="58" t="s">
        <v>455</v>
      </c>
      <c r="I66" s="58"/>
      <c r="J66" s="58"/>
      <c r="K66" s="58" t="s">
        <v>455</v>
      </c>
      <c r="L66" s="63" t="s">
        <v>456</v>
      </c>
      <c r="M66" s="58"/>
      <c r="N66" s="58"/>
      <c r="O66" s="58"/>
      <c r="P66" s="58"/>
      <c r="Q66" s="58"/>
      <c r="R66" s="58"/>
      <c r="S66" s="58" t="s">
        <v>455</v>
      </c>
      <c r="T66" s="64" t="s">
        <v>453</v>
      </c>
      <c r="U66" s="59">
        <v>12</v>
      </c>
      <c r="V66" s="59"/>
      <c r="W66" s="59" t="s">
        <v>455</v>
      </c>
      <c r="X66" s="59"/>
      <c r="Y66" s="61" t="s">
        <v>307</v>
      </c>
      <c r="Z66" s="60"/>
      <c r="AA66" s="61" t="s">
        <v>410</v>
      </c>
      <c r="AB66" s="60"/>
      <c r="AC66" s="60"/>
    </row>
    <row r="67" spans="1:29" x14ac:dyDescent="0.25">
      <c r="A67" s="94" t="s">
        <v>29</v>
      </c>
      <c r="B67" s="95" t="s">
        <v>462</v>
      </c>
      <c r="C67" s="95" t="s">
        <v>462</v>
      </c>
      <c r="D67" s="95" t="s">
        <v>453</v>
      </c>
      <c r="E67" s="95" t="s">
        <v>453</v>
      </c>
      <c r="F67" s="95"/>
      <c r="G67" s="95" t="s">
        <v>453</v>
      </c>
      <c r="H67" s="95" t="s">
        <v>454</v>
      </c>
      <c r="I67" s="95"/>
      <c r="J67" s="95"/>
      <c r="K67" s="95" t="s">
        <v>462</v>
      </c>
      <c r="L67" s="95"/>
      <c r="M67" s="95" t="s">
        <v>462</v>
      </c>
      <c r="N67" s="95" t="s">
        <v>456</v>
      </c>
      <c r="O67" s="95" t="s">
        <v>453</v>
      </c>
      <c r="P67" s="95" t="s">
        <v>453</v>
      </c>
      <c r="Q67" s="95" t="s">
        <v>453</v>
      </c>
      <c r="R67" s="95"/>
      <c r="S67" s="95" t="s">
        <v>462</v>
      </c>
      <c r="T67" s="100"/>
      <c r="U67" s="101"/>
      <c r="V67" s="101"/>
      <c r="W67" s="101">
        <v>4</v>
      </c>
      <c r="X67" s="101">
        <v>3</v>
      </c>
      <c r="Y67" s="94"/>
      <c r="Z67" s="94"/>
      <c r="AA67" s="94"/>
      <c r="AB67" s="94"/>
      <c r="AC67" s="94"/>
    </row>
    <row r="68" spans="1:29" x14ac:dyDescent="0.25">
      <c r="A68" s="94" t="s">
        <v>32</v>
      </c>
      <c r="B68" s="95" t="s">
        <v>488</v>
      </c>
      <c r="C68" s="95" t="s">
        <v>481</v>
      </c>
      <c r="D68" s="95" t="s">
        <v>484</v>
      </c>
      <c r="E68" s="95" t="s">
        <v>488</v>
      </c>
      <c r="F68" s="95" t="s">
        <v>483</v>
      </c>
      <c r="G68" s="95" t="s">
        <v>494</v>
      </c>
      <c r="H68" s="95" t="s">
        <v>495</v>
      </c>
      <c r="I68" s="95" t="s">
        <v>486</v>
      </c>
      <c r="J68" s="95" t="s">
        <v>460</v>
      </c>
      <c r="K68" s="95" t="s">
        <v>496</v>
      </c>
      <c r="L68" s="95"/>
      <c r="M68" s="95" t="s">
        <v>459</v>
      </c>
      <c r="N68" s="95" t="s">
        <v>459</v>
      </c>
      <c r="O68" s="95" t="s">
        <v>489</v>
      </c>
      <c r="P68" s="95" t="s">
        <v>486</v>
      </c>
      <c r="Q68" s="95" t="s">
        <v>488</v>
      </c>
      <c r="R68" s="95" t="s">
        <v>490</v>
      </c>
      <c r="S68" s="95" t="s">
        <v>488</v>
      </c>
      <c r="T68" s="100"/>
      <c r="U68" s="101"/>
      <c r="V68" s="101">
        <v>21</v>
      </c>
      <c r="W68" s="101">
        <v>20</v>
      </c>
      <c r="X68" s="101">
        <v>5</v>
      </c>
      <c r="Y68" s="94"/>
      <c r="Z68" s="94"/>
      <c r="AA68" s="94"/>
      <c r="AB68" s="94"/>
      <c r="AC68" s="94"/>
    </row>
    <row r="69" spans="1:29" x14ac:dyDescent="0.25">
      <c r="A69" s="94" t="s">
        <v>497</v>
      </c>
      <c r="B69" s="95"/>
      <c r="C69" s="96"/>
      <c r="D69" s="96"/>
      <c r="E69" s="96"/>
      <c r="F69" s="96"/>
      <c r="G69" s="96"/>
      <c r="H69" s="96"/>
      <c r="I69" s="96"/>
      <c r="J69" s="96"/>
      <c r="K69" s="96"/>
      <c r="L69" s="96"/>
      <c r="M69" s="96"/>
      <c r="N69" s="96"/>
      <c r="O69" s="96"/>
      <c r="P69" s="96"/>
      <c r="Q69" s="96"/>
      <c r="R69" s="96"/>
      <c r="S69" s="96"/>
      <c r="T69" s="97"/>
      <c r="U69" s="98"/>
      <c r="V69" s="98"/>
      <c r="W69" s="98"/>
      <c r="X69" s="98"/>
      <c r="Y69" s="99"/>
      <c r="Z69" s="99"/>
      <c r="AA69" s="99"/>
      <c r="AB69" s="99"/>
      <c r="AC69" s="99"/>
    </row>
    <row r="70" spans="1:29" x14ac:dyDescent="0.25">
      <c r="A70" s="94" t="s">
        <v>498</v>
      </c>
      <c r="B70" s="95"/>
      <c r="C70" s="96"/>
      <c r="D70" s="96"/>
      <c r="E70" s="96"/>
      <c r="F70" s="96"/>
      <c r="G70" s="96"/>
      <c r="H70" s="96"/>
      <c r="I70" s="96"/>
      <c r="J70" s="96"/>
      <c r="K70" s="96"/>
      <c r="L70" s="96"/>
      <c r="M70" s="96"/>
      <c r="N70" s="96"/>
      <c r="O70" s="96"/>
      <c r="P70" s="96"/>
      <c r="Q70" s="96"/>
      <c r="R70" s="96"/>
      <c r="S70" s="96"/>
      <c r="T70" s="97"/>
      <c r="U70" s="98"/>
      <c r="V70" s="98"/>
      <c r="W70" s="98"/>
      <c r="X70" s="98"/>
      <c r="Y70" s="99"/>
      <c r="Z70" s="99"/>
      <c r="AA70" s="99"/>
      <c r="AB70" s="99"/>
      <c r="AC70" s="99"/>
    </row>
    <row r="71" spans="1:29" x14ac:dyDescent="0.25">
      <c r="A71" s="57" t="s">
        <v>73</v>
      </c>
      <c r="B71" s="58"/>
      <c r="C71" s="58"/>
      <c r="D71" s="58" t="s">
        <v>455</v>
      </c>
      <c r="E71" s="58" t="s">
        <v>455</v>
      </c>
      <c r="F71" s="58" t="s">
        <v>455</v>
      </c>
      <c r="G71" s="58" t="s">
        <v>455</v>
      </c>
      <c r="H71" s="58"/>
      <c r="I71" s="58"/>
      <c r="J71" s="58"/>
      <c r="K71" s="58"/>
      <c r="L71" s="63" t="s">
        <v>454</v>
      </c>
      <c r="M71" s="58"/>
      <c r="N71" s="58"/>
      <c r="O71" s="58"/>
      <c r="P71" s="58" t="s">
        <v>455</v>
      </c>
      <c r="Q71" s="58"/>
      <c r="R71" s="58"/>
      <c r="S71" s="58"/>
      <c r="T71" s="64" t="s">
        <v>453</v>
      </c>
      <c r="U71" s="59">
        <v>10</v>
      </c>
      <c r="V71" s="59"/>
      <c r="W71" s="59" t="s">
        <v>455</v>
      </c>
      <c r="X71" s="59"/>
      <c r="Y71" s="61" t="s">
        <v>307</v>
      </c>
      <c r="Z71" s="60"/>
      <c r="AA71" s="61" t="s">
        <v>416</v>
      </c>
      <c r="AB71" s="60"/>
      <c r="AC71" s="60"/>
    </row>
    <row r="72" spans="1:29" x14ac:dyDescent="0.25">
      <c r="A72" s="57" t="s">
        <v>74</v>
      </c>
      <c r="B72" s="58" t="s">
        <v>455</v>
      </c>
      <c r="C72" s="58" t="s">
        <v>455</v>
      </c>
      <c r="D72" s="58"/>
      <c r="E72" s="58"/>
      <c r="F72" s="58"/>
      <c r="G72" s="58"/>
      <c r="H72" s="58"/>
      <c r="I72" s="58"/>
      <c r="J72" s="58"/>
      <c r="K72" s="58"/>
      <c r="L72" s="63" t="s">
        <v>456</v>
      </c>
      <c r="M72" s="58" t="s">
        <v>455</v>
      </c>
      <c r="N72" s="58" t="s">
        <v>455</v>
      </c>
      <c r="O72" s="58"/>
      <c r="P72" s="58"/>
      <c r="Q72" s="58"/>
      <c r="R72" s="58"/>
      <c r="S72" s="58"/>
      <c r="T72" s="64" t="s">
        <v>456</v>
      </c>
      <c r="U72" s="59">
        <v>10</v>
      </c>
      <c r="V72" s="59"/>
      <c r="W72" s="59" t="s">
        <v>455</v>
      </c>
      <c r="X72" s="59"/>
      <c r="Y72" s="61" t="s">
        <v>307</v>
      </c>
      <c r="Z72" s="60"/>
      <c r="AA72" s="61" t="s">
        <v>411</v>
      </c>
      <c r="AB72" s="60"/>
      <c r="AC72" s="60"/>
    </row>
    <row r="73" spans="1:29" x14ac:dyDescent="0.25">
      <c r="A73" s="57" t="s">
        <v>75</v>
      </c>
      <c r="B73" s="91"/>
      <c r="C73" s="58"/>
      <c r="D73" s="58"/>
      <c r="E73" s="58"/>
      <c r="F73" s="58"/>
      <c r="G73" s="58" t="s">
        <v>455</v>
      </c>
      <c r="H73" s="58" t="s">
        <v>455</v>
      </c>
      <c r="I73" s="58" t="s">
        <v>455</v>
      </c>
      <c r="J73" s="58" t="s">
        <v>455</v>
      </c>
      <c r="K73" s="58" t="s">
        <v>455</v>
      </c>
      <c r="L73" s="63" t="s">
        <v>461</v>
      </c>
      <c r="M73" s="58"/>
      <c r="N73" s="58"/>
      <c r="O73" s="58"/>
      <c r="P73" s="58"/>
      <c r="Q73" s="58" t="s">
        <v>455</v>
      </c>
      <c r="R73" s="58"/>
      <c r="S73" s="58"/>
      <c r="T73" s="64" t="s">
        <v>453</v>
      </c>
      <c r="U73" s="59">
        <v>13</v>
      </c>
      <c r="V73" s="59"/>
      <c r="W73" s="59" t="s">
        <v>455</v>
      </c>
      <c r="X73" s="59"/>
      <c r="Y73" s="61" t="s">
        <v>307</v>
      </c>
      <c r="Z73" s="60"/>
      <c r="AA73" s="61" t="s">
        <v>419</v>
      </c>
      <c r="AB73" s="60"/>
      <c r="AC73" s="60"/>
    </row>
    <row r="74" spans="1:29" x14ac:dyDescent="0.25">
      <c r="A74" s="94" t="s">
        <v>499</v>
      </c>
      <c r="B74" s="95"/>
      <c r="C74" s="96"/>
      <c r="D74" s="96"/>
      <c r="E74" s="96"/>
      <c r="F74" s="96"/>
      <c r="G74" s="96"/>
      <c r="H74" s="96"/>
      <c r="I74" s="96"/>
      <c r="J74" s="96"/>
      <c r="K74" s="96"/>
      <c r="L74" s="96"/>
      <c r="M74" s="96"/>
      <c r="N74" s="96"/>
      <c r="O74" s="96"/>
      <c r="P74" s="96"/>
      <c r="Q74" s="96"/>
      <c r="R74" s="96"/>
      <c r="S74" s="96"/>
      <c r="T74" s="97"/>
      <c r="U74" s="98"/>
      <c r="V74" s="98"/>
      <c r="W74" s="98"/>
      <c r="X74" s="98"/>
      <c r="Y74" s="99"/>
      <c r="Z74" s="99"/>
      <c r="AA74" s="99"/>
      <c r="AB74" s="99"/>
      <c r="AC74" s="99"/>
    </row>
    <row r="75" spans="1:29" x14ac:dyDescent="0.25">
      <c r="A75" s="57" t="s">
        <v>293</v>
      </c>
      <c r="B75" s="58" t="s">
        <v>455</v>
      </c>
      <c r="C75" s="58" t="s">
        <v>455</v>
      </c>
      <c r="D75" s="58"/>
      <c r="E75" s="58"/>
      <c r="F75" s="58"/>
      <c r="G75" s="58"/>
      <c r="H75" s="58"/>
      <c r="I75" s="58"/>
      <c r="J75" s="58"/>
      <c r="K75" s="58"/>
      <c r="L75" s="63" t="s">
        <v>456</v>
      </c>
      <c r="M75" s="58" t="s">
        <v>455</v>
      </c>
      <c r="N75" s="58"/>
      <c r="O75" s="58"/>
      <c r="P75" s="58"/>
      <c r="Q75" s="58"/>
      <c r="R75" s="58"/>
      <c r="S75" s="58"/>
      <c r="T75" s="64" t="s">
        <v>453</v>
      </c>
      <c r="U75" s="102">
        <v>13</v>
      </c>
      <c r="V75" s="59"/>
      <c r="W75" s="59" t="s">
        <v>455</v>
      </c>
      <c r="X75" s="59"/>
      <c r="Y75" s="61" t="s">
        <v>307</v>
      </c>
      <c r="Z75" s="60"/>
      <c r="AA75" s="61" t="s">
        <v>410</v>
      </c>
      <c r="AB75" s="60"/>
      <c r="AC75" s="60"/>
    </row>
    <row r="76" spans="1:29" x14ac:dyDescent="0.25">
      <c r="A76" s="94" t="s">
        <v>500</v>
      </c>
      <c r="B76" s="95"/>
      <c r="C76" s="96"/>
      <c r="D76" s="96"/>
      <c r="E76" s="96"/>
      <c r="F76" s="96"/>
      <c r="G76" s="96"/>
      <c r="H76" s="96"/>
      <c r="I76" s="96"/>
      <c r="J76" s="96"/>
      <c r="K76" s="96"/>
      <c r="L76" s="96"/>
      <c r="M76" s="96"/>
      <c r="N76" s="96"/>
      <c r="O76" s="96"/>
      <c r="P76" s="96"/>
      <c r="Q76" s="96"/>
      <c r="R76" s="96"/>
      <c r="S76" s="96"/>
      <c r="T76" s="97"/>
      <c r="U76" s="98"/>
      <c r="V76" s="98"/>
      <c r="W76" s="98"/>
      <c r="X76" s="98"/>
      <c r="Y76" s="99"/>
      <c r="Z76" s="99"/>
      <c r="AA76" s="99"/>
      <c r="AB76" s="99"/>
      <c r="AC76" s="99"/>
    </row>
    <row r="77" spans="1:29" x14ac:dyDescent="0.25">
      <c r="A77" s="57" t="s">
        <v>79</v>
      </c>
      <c r="B77" s="91"/>
      <c r="C77" s="58"/>
      <c r="D77" s="58" t="s">
        <v>455</v>
      </c>
      <c r="E77" s="58" t="s">
        <v>455</v>
      </c>
      <c r="F77" s="58" t="s">
        <v>455</v>
      </c>
      <c r="G77" s="58" t="s">
        <v>455</v>
      </c>
      <c r="H77" s="58" t="s">
        <v>455</v>
      </c>
      <c r="I77" s="58" t="s">
        <v>455</v>
      </c>
      <c r="J77" s="58" t="s">
        <v>455</v>
      </c>
      <c r="K77" s="58" t="s">
        <v>455</v>
      </c>
      <c r="L77" s="63" t="s">
        <v>463</v>
      </c>
      <c r="M77" s="58"/>
      <c r="N77" s="58"/>
      <c r="O77" s="58" t="s">
        <v>455</v>
      </c>
      <c r="P77" s="58"/>
      <c r="Q77" s="58" t="s">
        <v>455</v>
      </c>
      <c r="R77" s="58" t="s">
        <v>455</v>
      </c>
      <c r="S77" s="58"/>
      <c r="T77" s="64" t="s">
        <v>462</v>
      </c>
      <c r="U77" s="59">
        <v>13</v>
      </c>
      <c r="V77" s="59"/>
      <c r="W77" s="59" t="s">
        <v>455</v>
      </c>
      <c r="X77" s="59"/>
      <c r="Y77" s="61" t="s">
        <v>307</v>
      </c>
      <c r="Z77" s="60"/>
      <c r="AA77" s="61" t="s">
        <v>433</v>
      </c>
      <c r="AB77" s="60"/>
      <c r="AC77" s="60"/>
    </row>
    <row r="78" spans="1:29" x14ac:dyDescent="0.25">
      <c r="A78" s="57" t="s">
        <v>80</v>
      </c>
      <c r="B78" s="91"/>
      <c r="C78" s="58"/>
      <c r="D78" s="58" t="s">
        <v>455</v>
      </c>
      <c r="E78" s="58" t="s">
        <v>455</v>
      </c>
      <c r="F78" s="58"/>
      <c r="G78" s="58"/>
      <c r="H78" s="58"/>
      <c r="I78" s="58"/>
      <c r="J78" s="58"/>
      <c r="K78" s="58"/>
      <c r="L78" s="63" t="s">
        <v>456</v>
      </c>
      <c r="M78" s="58"/>
      <c r="N78" s="58"/>
      <c r="O78" s="58" t="s">
        <v>455</v>
      </c>
      <c r="P78" s="58"/>
      <c r="Q78" s="58"/>
      <c r="R78" s="58"/>
      <c r="S78" s="58"/>
      <c r="T78" s="64" t="s">
        <v>453</v>
      </c>
      <c r="U78" s="59">
        <v>12</v>
      </c>
      <c r="V78" s="59"/>
      <c r="W78" s="59" t="s">
        <v>455</v>
      </c>
      <c r="X78" s="59"/>
      <c r="Y78" s="61" t="s">
        <v>307</v>
      </c>
      <c r="Z78" s="60"/>
      <c r="AA78" s="61" t="s">
        <v>410</v>
      </c>
      <c r="AB78" s="60"/>
      <c r="AC78" s="60"/>
    </row>
    <row r="79" spans="1:29" x14ac:dyDescent="0.25">
      <c r="A79" s="57" t="s">
        <v>81</v>
      </c>
      <c r="B79" s="91"/>
      <c r="C79" s="58"/>
      <c r="D79" s="58"/>
      <c r="E79" s="58"/>
      <c r="F79" s="58"/>
      <c r="G79" s="58"/>
      <c r="H79" s="58" t="s">
        <v>455</v>
      </c>
      <c r="I79" s="58" t="s">
        <v>455</v>
      </c>
      <c r="J79" s="58" t="s">
        <v>455</v>
      </c>
      <c r="K79" s="58" t="s">
        <v>455</v>
      </c>
      <c r="L79" s="63" t="s">
        <v>454</v>
      </c>
      <c r="M79" s="58"/>
      <c r="N79" s="58"/>
      <c r="O79" s="58"/>
      <c r="P79" s="58"/>
      <c r="Q79" s="58"/>
      <c r="R79" s="58" t="s">
        <v>455</v>
      </c>
      <c r="S79" s="58" t="s">
        <v>455</v>
      </c>
      <c r="T79" s="64" t="s">
        <v>456</v>
      </c>
      <c r="U79" s="59">
        <v>12</v>
      </c>
      <c r="V79" s="59"/>
      <c r="W79" s="59" t="s">
        <v>455</v>
      </c>
      <c r="X79" s="59"/>
      <c r="Y79" s="61" t="s">
        <v>304</v>
      </c>
      <c r="Z79" s="60"/>
      <c r="AA79" s="61" t="s">
        <v>417</v>
      </c>
      <c r="AB79" s="60"/>
      <c r="AC79" s="60"/>
    </row>
    <row r="80" spans="1:29" x14ac:dyDescent="0.25">
      <c r="A80" s="57" t="s">
        <v>82</v>
      </c>
      <c r="B80" s="58" t="s">
        <v>455</v>
      </c>
      <c r="C80" s="58" t="s">
        <v>455</v>
      </c>
      <c r="D80" s="58"/>
      <c r="E80" s="58"/>
      <c r="F80" s="58"/>
      <c r="G80" s="58"/>
      <c r="H80" s="58"/>
      <c r="I80" s="58"/>
      <c r="J80" s="58"/>
      <c r="K80" s="58"/>
      <c r="L80" s="63" t="s">
        <v>456</v>
      </c>
      <c r="M80" s="58" t="s">
        <v>455</v>
      </c>
      <c r="N80" s="58"/>
      <c r="O80" s="58" t="s">
        <v>455</v>
      </c>
      <c r="P80" s="58"/>
      <c r="Q80" s="58"/>
      <c r="R80" s="58"/>
      <c r="S80" s="58"/>
      <c r="T80" s="64" t="s">
        <v>456</v>
      </c>
      <c r="U80" s="59">
        <v>9</v>
      </c>
      <c r="V80" s="59" t="s">
        <v>455</v>
      </c>
      <c r="W80" s="59"/>
      <c r="X80" s="59"/>
      <c r="Y80" s="61" t="s">
        <v>307</v>
      </c>
      <c r="Z80" s="60"/>
      <c r="AA80" s="61" t="s">
        <v>411</v>
      </c>
      <c r="AB80" s="60"/>
      <c r="AC80" s="60"/>
    </row>
    <row r="81" spans="1:29" x14ac:dyDescent="0.25">
      <c r="A81" s="57" t="s">
        <v>83</v>
      </c>
      <c r="B81" s="58" t="s">
        <v>455</v>
      </c>
      <c r="C81" s="58" t="s">
        <v>455</v>
      </c>
      <c r="D81" s="58"/>
      <c r="E81" s="58"/>
      <c r="F81" s="58"/>
      <c r="G81" s="58"/>
      <c r="H81" s="58"/>
      <c r="I81" s="58"/>
      <c r="J81" s="58"/>
      <c r="K81" s="58"/>
      <c r="L81" s="63" t="s">
        <v>456</v>
      </c>
      <c r="M81" s="58" t="s">
        <v>455</v>
      </c>
      <c r="N81" s="58" t="s">
        <v>455</v>
      </c>
      <c r="O81" s="58" t="s">
        <v>455</v>
      </c>
      <c r="P81" s="58"/>
      <c r="Q81" s="58"/>
      <c r="R81" s="58"/>
      <c r="S81" s="58"/>
      <c r="T81" s="64" t="s">
        <v>462</v>
      </c>
      <c r="U81" s="59">
        <v>11</v>
      </c>
      <c r="V81" s="59"/>
      <c r="W81" s="59" t="s">
        <v>455</v>
      </c>
      <c r="X81" s="59"/>
      <c r="Y81" s="61" t="s">
        <v>307</v>
      </c>
      <c r="Z81" s="60"/>
      <c r="AA81" s="61" t="s">
        <v>411</v>
      </c>
      <c r="AB81" s="60"/>
      <c r="AC81" s="60"/>
    </row>
    <row r="82" spans="1:29" x14ac:dyDescent="0.25">
      <c r="A82" s="57" t="s">
        <v>84</v>
      </c>
      <c r="B82" s="58" t="s">
        <v>455</v>
      </c>
      <c r="C82" s="58" t="s">
        <v>455</v>
      </c>
      <c r="D82" s="58" t="s">
        <v>455</v>
      </c>
      <c r="E82" s="58" t="s">
        <v>455</v>
      </c>
      <c r="F82" s="58" t="s">
        <v>455</v>
      </c>
      <c r="G82" s="58" t="s">
        <v>455</v>
      </c>
      <c r="H82" s="58" t="s">
        <v>455</v>
      </c>
      <c r="I82" s="58" t="s">
        <v>455</v>
      </c>
      <c r="J82" s="58"/>
      <c r="K82" s="58"/>
      <c r="L82" s="63" t="s">
        <v>463</v>
      </c>
      <c r="M82" s="58"/>
      <c r="N82" s="58"/>
      <c r="O82" s="58" t="s">
        <v>455</v>
      </c>
      <c r="P82" s="58"/>
      <c r="Q82" s="58" t="s">
        <v>455</v>
      </c>
      <c r="R82" s="58"/>
      <c r="S82" s="58"/>
      <c r="T82" s="64" t="s">
        <v>456</v>
      </c>
      <c r="U82" s="59">
        <v>13</v>
      </c>
      <c r="V82" s="59"/>
      <c r="W82" s="59" t="s">
        <v>455</v>
      </c>
      <c r="X82" s="59"/>
      <c r="Y82" s="61" t="s">
        <v>307</v>
      </c>
      <c r="Z82" s="60"/>
      <c r="AA82" s="61" t="s">
        <v>430</v>
      </c>
      <c r="AB82" s="60"/>
      <c r="AC82" s="60"/>
    </row>
    <row r="83" spans="1:29" x14ac:dyDescent="0.25">
      <c r="A83" s="94" t="s">
        <v>501</v>
      </c>
      <c r="B83" s="95"/>
      <c r="C83" s="96"/>
      <c r="D83" s="96"/>
      <c r="E83" s="96"/>
      <c r="F83" s="96"/>
      <c r="G83" s="96"/>
      <c r="H83" s="96"/>
      <c r="I83" s="96"/>
      <c r="J83" s="96"/>
      <c r="K83" s="96"/>
      <c r="L83" s="96"/>
      <c r="M83" s="96"/>
      <c r="N83" s="96"/>
      <c r="O83" s="96"/>
      <c r="P83" s="96"/>
      <c r="Q83" s="96"/>
      <c r="R83" s="96"/>
      <c r="S83" s="96"/>
      <c r="T83" s="97"/>
      <c r="U83" s="98"/>
      <c r="V83" s="98"/>
      <c r="W83" s="98"/>
      <c r="X83" s="98"/>
      <c r="Y83" s="99"/>
      <c r="Z83" s="99"/>
      <c r="AA83" s="99"/>
      <c r="AB83" s="99"/>
      <c r="AC83" s="99"/>
    </row>
    <row r="84" spans="1:29" x14ac:dyDescent="0.25">
      <c r="A84" s="57" t="s">
        <v>85</v>
      </c>
      <c r="B84" s="91"/>
      <c r="C84" s="58"/>
      <c r="D84" s="58"/>
      <c r="E84" s="58"/>
      <c r="F84" s="58" t="s">
        <v>455</v>
      </c>
      <c r="G84" s="58" t="s">
        <v>455</v>
      </c>
      <c r="H84" s="58" t="s">
        <v>455</v>
      </c>
      <c r="I84" s="58" t="s">
        <v>455</v>
      </c>
      <c r="J84" s="58" t="s">
        <v>455</v>
      </c>
      <c r="K84" s="58" t="s">
        <v>455</v>
      </c>
      <c r="L84" s="63" t="s">
        <v>460</v>
      </c>
      <c r="M84" s="58"/>
      <c r="N84" s="58"/>
      <c r="O84" s="58"/>
      <c r="P84" s="58"/>
      <c r="Q84" s="58" t="s">
        <v>455</v>
      </c>
      <c r="R84" s="58" t="s">
        <v>455</v>
      </c>
      <c r="S84" s="58"/>
      <c r="T84" s="64" t="s">
        <v>456</v>
      </c>
      <c r="U84" s="59">
        <v>14</v>
      </c>
      <c r="V84" s="59"/>
      <c r="W84" s="59"/>
      <c r="X84" s="59" t="s">
        <v>455</v>
      </c>
      <c r="Y84" s="61" t="s">
        <v>307</v>
      </c>
      <c r="Z84" s="60"/>
      <c r="AA84" s="61" t="s">
        <v>423</v>
      </c>
      <c r="AB84" s="60"/>
      <c r="AC84" s="60"/>
    </row>
    <row r="85" spans="1:29" x14ac:dyDescent="0.25">
      <c r="A85" s="57" t="s">
        <v>86</v>
      </c>
      <c r="B85" s="91"/>
      <c r="C85" s="58"/>
      <c r="D85" s="58"/>
      <c r="E85" s="58"/>
      <c r="F85" s="58"/>
      <c r="G85" s="58"/>
      <c r="H85" s="58" t="s">
        <v>455</v>
      </c>
      <c r="I85" s="58" t="s">
        <v>455</v>
      </c>
      <c r="J85" s="58"/>
      <c r="K85" s="58"/>
      <c r="L85" s="63" t="s">
        <v>456</v>
      </c>
      <c r="M85" s="58"/>
      <c r="N85" s="58"/>
      <c r="O85" s="58"/>
      <c r="P85" s="58"/>
      <c r="Q85" s="58" t="s">
        <v>455</v>
      </c>
      <c r="R85" s="58"/>
      <c r="S85" s="58"/>
      <c r="T85" s="64" t="s">
        <v>453</v>
      </c>
      <c r="U85" s="59">
        <v>15</v>
      </c>
      <c r="V85" s="59"/>
      <c r="W85" s="59"/>
      <c r="X85" s="59" t="s">
        <v>455</v>
      </c>
      <c r="Y85" s="61" t="s">
        <v>307</v>
      </c>
      <c r="Z85" s="60"/>
      <c r="AA85" s="61" t="s">
        <v>410</v>
      </c>
      <c r="AB85" s="60"/>
      <c r="AC85" s="60"/>
    </row>
    <row r="86" spans="1:29" x14ac:dyDescent="0.25">
      <c r="A86" s="57" t="s">
        <v>87</v>
      </c>
      <c r="B86" s="58" t="s">
        <v>455</v>
      </c>
      <c r="C86" s="58" t="s">
        <v>455</v>
      </c>
      <c r="D86" s="58"/>
      <c r="E86" s="58"/>
      <c r="F86" s="58"/>
      <c r="G86" s="58"/>
      <c r="H86" s="58"/>
      <c r="I86" s="58"/>
      <c r="J86" s="58"/>
      <c r="K86" s="58"/>
      <c r="L86" s="63" t="s">
        <v>456</v>
      </c>
      <c r="M86" s="58"/>
      <c r="N86" s="58"/>
      <c r="O86" s="58" t="s">
        <v>455</v>
      </c>
      <c r="P86" s="58"/>
      <c r="Q86" s="58"/>
      <c r="R86" s="58"/>
      <c r="S86" s="58"/>
      <c r="T86" s="64" t="s">
        <v>453</v>
      </c>
      <c r="U86" s="59">
        <v>14</v>
      </c>
      <c r="V86" s="59"/>
      <c r="W86" s="59"/>
      <c r="X86" s="59" t="s">
        <v>455</v>
      </c>
      <c r="Y86" s="61" t="s">
        <v>307</v>
      </c>
      <c r="Z86" s="60"/>
      <c r="AA86" s="61" t="s">
        <v>410</v>
      </c>
      <c r="AB86" s="60"/>
      <c r="AC86" s="60"/>
    </row>
    <row r="87" spans="1:29" x14ac:dyDescent="0.25">
      <c r="A87" s="57" t="s">
        <v>88</v>
      </c>
      <c r="B87" s="58" t="s">
        <v>455</v>
      </c>
      <c r="C87" s="58" t="s">
        <v>455</v>
      </c>
      <c r="D87" s="58" t="s">
        <v>455</v>
      </c>
      <c r="E87" s="58" t="s">
        <v>455</v>
      </c>
      <c r="F87" s="58" t="s">
        <v>455</v>
      </c>
      <c r="G87" s="58"/>
      <c r="H87" s="58"/>
      <c r="I87" s="58"/>
      <c r="J87" s="58"/>
      <c r="K87" s="58"/>
      <c r="L87" s="63" t="s">
        <v>461</v>
      </c>
      <c r="M87" s="58" t="s">
        <v>455</v>
      </c>
      <c r="N87" s="58"/>
      <c r="O87" s="58" t="s">
        <v>455</v>
      </c>
      <c r="P87" s="58"/>
      <c r="Q87" s="58"/>
      <c r="R87" s="58"/>
      <c r="S87" s="58"/>
      <c r="T87" s="64" t="s">
        <v>456</v>
      </c>
      <c r="U87" s="59">
        <v>11</v>
      </c>
      <c r="V87" s="59"/>
      <c r="W87" s="59" t="s">
        <v>455</v>
      </c>
      <c r="X87" s="59"/>
      <c r="Y87" s="61" t="s">
        <v>307</v>
      </c>
      <c r="Z87" s="60"/>
      <c r="AA87" s="61" t="s">
        <v>420</v>
      </c>
      <c r="AB87" s="60"/>
      <c r="AC87" s="60"/>
    </row>
    <row r="88" spans="1:29" x14ac:dyDescent="0.25">
      <c r="A88" s="94" t="s">
        <v>502</v>
      </c>
      <c r="B88" s="95"/>
      <c r="C88" s="96"/>
      <c r="D88" s="96"/>
      <c r="E88" s="96"/>
      <c r="F88" s="96"/>
      <c r="G88" s="96"/>
      <c r="H88" s="96"/>
      <c r="I88" s="96"/>
      <c r="J88" s="96"/>
      <c r="K88" s="96"/>
      <c r="L88" s="96"/>
      <c r="M88" s="96"/>
      <c r="N88" s="96"/>
      <c r="O88" s="96"/>
      <c r="P88" s="96"/>
      <c r="Q88" s="96"/>
      <c r="R88" s="96"/>
      <c r="S88" s="96"/>
      <c r="T88" s="97"/>
      <c r="U88" s="98"/>
      <c r="V88" s="98"/>
      <c r="W88" s="98"/>
      <c r="X88" s="98"/>
      <c r="Y88" s="99"/>
      <c r="Z88" s="99"/>
      <c r="AA88" s="99"/>
      <c r="AB88" s="99"/>
      <c r="AC88" s="99"/>
    </row>
    <row r="89" spans="1:29" x14ac:dyDescent="0.25">
      <c r="A89" s="57" t="s">
        <v>89</v>
      </c>
      <c r="B89" s="58" t="s">
        <v>455</v>
      </c>
      <c r="C89" s="58"/>
      <c r="D89" s="58" t="s">
        <v>455</v>
      </c>
      <c r="E89" s="58" t="s">
        <v>455</v>
      </c>
      <c r="F89" s="58" t="s">
        <v>455</v>
      </c>
      <c r="G89" s="58"/>
      <c r="H89" s="58"/>
      <c r="I89" s="58"/>
      <c r="J89" s="58"/>
      <c r="K89" s="58"/>
      <c r="L89" s="63" t="s">
        <v>454</v>
      </c>
      <c r="M89" s="58"/>
      <c r="N89" s="58"/>
      <c r="O89" s="58" t="s">
        <v>455</v>
      </c>
      <c r="P89" s="58" t="s">
        <v>455</v>
      </c>
      <c r="Q89" s="58"/>
      <c r="R89" s="58"/>
      <c r="S89" s="58"/>
      <c r="T89" s="64" t="s">
        <v>456</v>
      </c>
      <c r="U89" s="59">
        <v>15</v>
      </c>
      <c r="V89" s="59"/>
      <c r="W89" s="59"/>
      <c r="X89" s="59" t="s">
        <v>455</v>
      </c>
      <c r="Y89" s="61" t="s">
        <v>305</v>
      </c>
      <c r="Z89" s="60"/>
      <c r="AA89" s="61" t="s">
        <v>417</v>
      </c>
      <c r="AB89" s="60"/>
      <c r="AC89" s="60"/>
    </row>
    <row r="90" spans="1:29" x14ac:dyDescent="0.25">
      <c r="A90" s="94" t="s">
        <v>503</v>
      </c>
      <c r="B90" s="95"/>
      <c r="C90" s="96"/>
      <c r="D90" s="96"/>
      <c r="E90" s="96"/>
      <c r="F90" s="96"/>
      <c r="G90" s="96"/>
      <c r="H90" s="96"/>
      <c r="I90" s="96"/>
      <c r="J90" s="96"/>
      <c r="K90" s="96"/>
      <c r="L90" s="96"/>
      <c r="M90" s="96"/>
      <c r="N90" s="96"/>
      <c r="O90" s="96"/>
      <c r="P90" s="96"/>
      <c r="Q90" s="96"/>
      <c r="R90" s="96"/>
      <c r="S90" s="96"/>
      <c r="T90" s="97"/>
      <c r="U90" s="98"/>
      <c r="V90" s="98"/>
      <c r="W90" s="98"/>
      <c r="X90" s="98"/>
      <c r="Y90" s="99"/>
      <c r="Z90" s="99"/>
      <c r="AA90" s="99"/>
      <c r="AB90" s="99"/>
      <c r="AC90" s="99"/>
    </row>
    <row r="91" spans="1:29" x14ac:dyDescent="0.25">
      <c r="A91" s="57" t="s">
        <v>90</v>
      </c>
      <c r="B91" s="58" t="s">
        <v>455</v>
      </c>
      <c r="C91" s="58" t="s">
        <v>455</v>
      </c>
      <c r="D91" s="58" t="s">
        <v>455</v>
      </c>
      <c r="E91" s="58" t="s">
        <v>455</v>
      </c>
      <c r="F91" s="58"/>
      <c r="G91" s="58"/>
      <c r="H91" s="58"/>
      <c r="I91" s="58"/>
      <c r="J91" s="58"/>
      <c r="K91" s="58"/>
      <c r="L91" s="63" t="s">
        <v>454</v>
      </c>
      <c r="M91" s="58"/>
      <c r="N91" s="58"/>
      <c r="O91" s="58" t="s">
        <v>455</v>
      </c>
      <c r="P91" s="58"/>
      <c r="Q91" s="58"/>
      <c r="R91" s="58"/>
      <c r="S91" s="58"/>
      <c r="T91" s="64" t="s">
        <v>453</v>
      </c>
      <c r="U91" s="59">
        <v>11</v>
      </c>
      <c r="V91" s="59"/>
      <c r="W91" s="59" t="s">
        <v>455</v>
      </c>
      <c r="X91" s="59"/>
      <c r="Y91" s="61" t="s">
        <v>307</v>
      </c>
      <c r="Z91" s="60"/>
      <c r="AA91" s="61" t="s">
        <v>416</v>
      </c>
      <c r="AB91" s="60"/>
      <c r="AC91" s="60"/>
    </row>
    <row r="92" spans="1:29" x14ac:dyDescent="0.25">
      <c r="A92" s="57" t="s">
        <v>91</v>
      </c>
      <c r="B92" s="58" t="s">
        <v>455</v>
      </c>
      <c r="C92" s="58" t="s">
        <v>455</v>
      </c>
      <c r="D92" s="58" t="s">
        <v>455</v>
      </c>
      <c r="E92" s="58" t="s">
        <v>455</v>
      </c>
      <c r="F92" s="58"/>
      <c r="G92" s="58"/>
      <c r="H92" s="58"/>
      <c r="I92" s="58"/>
      <c r="J92" s="58"/>
      <c r="K92" s="58"/>
      <c r="L92" s="63" t="s">
        <v>454</v>
      </c>
      <c r="M92" s="58"/>
      <c r="N92" s="58"/>
      <c r="O92" s="58" t="s">
        <v>455</v>
      </c>
      <c r="P92" s="58" t="s">
        <v>455</v>
      </c>
      <c r="Q92" s="58"/>
      <c r="R92" s="58"/>
      <c r="S92" s="58"/>
      <c r="T92" s="64" t="s">
        <v>456</v>
      </c>
      <c r="U92" s="59">
        <v>13</v>
      </c>
      <c r="V92" s="59"/>
      <c r="W92" s="59" t="s">
        <v>455</v>
      </c>
      <c r="X92" s="59"/>
      <c r="Y92" s="61" t="s">
        <v>307</v>
      </c>
      <c r="Z92" s="60"/>
      <c r="AA92" s="61" t="s">
        <v>417</v>
      </c>
      <c r="AB92" s="60"/>
      <c r="AC92" s="60"/>
    </row>
    <row r="93" spans="1:29" x14ac:dyDescent="0.25">
      <c r="A93" s="94" t="s">
        <v>504</v>
      </c>
      <c r="B93" s="95"/>
      <c r="C93" s="96"/>
      <c r="D93" s="96"/>
      <c r="E93" s="96"/>
      <c r="F93" s="96"/>
      <c r="G93" s="96"/>
      <c r="H93" s="96"/>
      <c r="I93" s="96"/>
      <c r="J93" s="96"/>
      <c r="K93" s="96"/>
      <c r="L93" s="96"/>
      <c r="M93" s="96"/>
      <c r="N93" s="96"/>
      <c r="O93" s="96"/>
      <c r="P93" s="96"/>
      <c r="Q93" s="96"/>
      <c r="R93" s="96"/>
      <c r="S93" s="96"/>
      <c r="T93" s="97"/>
      <c r="U93" s="98"/>
      <c r="V93" s="98"/>
      <c r="W93" s="98"/>
      <c r="X93" s="98"/>
      <c r="Y93" s="99"/>
      <c r="Z93" s="99"/>
      <c r="AA93" s="99"/>
      <c r="AB93" s="99"/>
      <c r="AC93" s="99"/>
    </row>
    <row r="94" spans="1:29" x14ac:dyDescent="0.25">
      <c r="A94" s="57" t="s">
        <v>92</v>
      </c>
      <c r="B94" s="58" t="s">
        <v>455</v>
      </c>
      <c r="C94" s="58" t="s">
        <v>455</v>
      </c>
      <c r="D94" s="58" t="s">
        <v>455</v>
      </c>
      <c r="E94" s="58" t="s">
        <v>455</v>
      </c>
      <c r="F94" s="58" t="s">
        <v>455</v>
      </c>
      <c r="G94" s="58"/>
      <c r="H94" s="58"/>
      <c r="I94" s="58"/>
      <c r="J94" s="58"/>
      <c r="K94" s="58"/>
      <c r="L94" s="63" t="s">
        <v>461</v>
      </c>
      <c r="M94" s="58" t="s">
        <v>455</v>
      </c>
      <c r="N94" s="58"/>
      <c r="O94" s="58" t="s">
        <v>455</v>
      </c>
      <c r="P94" s="58"/>
      <c r="Q94" s="58"/>
      <c r="R94" s="58"/>
      <c r="S94" s="58"/>
      <c r="T94" s="64" t="s">
        <v>456</v>
      </c>
      <c r="U94" s="59">
        <v>12</v>
      </c>
      <c r="V94" s="59"/>
      <c r="W94" s="59" t="s">
        <v>455</v>
      </c>
      <c r="X94" s="59"/>
      <c r="Y94" s="61" t="s">
        <v>307</v>
      </c>
      <c r="Z94" s="60"/>
      <c r="AA94" s="61" t="s">
        <v>420</v>
      </c>
      <c r="AB94" s="60"/>
      <c r="AC94" s="60"/>
    </row>
    <row r="95" spans="1:29" x14ac:dyDescent="0.25">
      <c r="A95" s="57" t="s">
        <v>93</v>
      </c>
      <c r="B95" s="91"/>
      <c r="C95" s="58"/>
      <c r="D95" s="58" t="s">
        <v>455</v>
      </c>
      <c r="E95" s="58" t="s">
        <v>455</v>
      </c>
      <c r="F95" s="58" t="s">
        <v>455</v>
      </c>
      <c r="G95" s="58" t="s">
        <v>455</v>
      </c>
      <c r="H95" s="58" t="s">
        <v>455</v>
      </c>
      <c r="I95" s="58" t="s">
        <v>455</v>
      </c>
      <c r="J95" s="58" t="s">
        <v>455</v>
      </c>
      <c r="K95" s="58" t="s">
        <v>455</v>
      </c>
      <c r="L95" s="63" t="s">
        <v>463</v>
      </c>
      <c r="M95" s="58"/>
      <c r="N95" s="58"/>
      <c r="O95" s="58" t="s">
        <v>455</v>
      </c>
      <c r="P95" s="58" t="s">
        <v>455</v>
      </c>
      <c r="Q95" s="58" t="s">
        <v>455</v>
      </c>
      <c r="R95" s="58" t="s">
        <v>455</v>
      </c>
      <c r="S95" s="58"/>
      <c r="T95" s="64" t="s">
        <v>454</v>
      </c>
      <c r="U95" s="59">
        <v>14</v>
      </c>
      <c r="V95" s="59"/>
      <c r="W95" s="59"/>
      <c r="X95" s="59" t="s">
        <v>455</v>
      </c>
      <c r="Y95" s="61" t="s">
        <v>307</v>
      </c>
      <c r="Z95" s="60"/>
      <c r="AA95" s="61" t="s">
        <v>432</v>
      </c>
      <c r="AB95" s="60"/>
      <c r="AC95" s="60"/>
    </row>
    <row r="96" spans="1:29" x14ac:dyDescent="0.25">
      <c r="A96" s="57" t="s">
        <v>94</v>
      </c>
      <c r="B96" s="91"/>
      <c r="C96" s="58"/>
      <c r="D96" s="58" t="s">
        <v>455</v>
      </c>
      <c r="E96" s="58" t="s">
        <v>455</v>
      </c>
      <c r="F96" s="58" t="s">
        <v>455</v>
      </c>
      <c r="G96" s="58" t="s">
        <v>455</v>
      </c>
      <c r="H96" s="58"/>
      <c r="I96" s="58"/>
      <c r="J96" s="58"/>
      <c r="K96" s="58"/>
      <c r="L96" s="63" t="s">
        <v>454</v>
      </c>
      <c r="M96" s="58"/>
      <c r="N96" s="58"/>
      <c r="O96" s="58" t="s">
        <v>455</v>
      </c>
      <c r="P96" s="58" t="s">
        <v>455</v>
      </c>
      <c r="Q96" s="58"/>
      <c r="R96" s="58"/>
      <c r="S96" s="58"/>
      <c r="T96" s="64" t="s">
        <v>456</v>
      </c>
      <c r="U96" s="59">
        <v>13</v>
      </c>
      <c r="V96" s="59"/>
      <c r="W96" s="59" t="s">
        <v>455</v>
      </c>
      <c r="X96" s="59"/>
      <c r="Y96" s="61" t="s">
        <v>307</v>
      </c>
      <c r="Z96" s="60"/>
      <c r="AA96" s="61" t="s">
        <v>414</v>
      </c>
      <c r="AB96" s="60"/>
      <c r="AC96" s="60"/>
    </row>
    <row r="97" spans="1:29" x14ac:dyDescent="0.25">
      <c r="A97" s="57" t="s">
        <v>95</v>
      </c>
      <c r="B97" s="91"/>
      <c r="C97" s="58"/>
      <c r="D97" s="58"/>
      <c r="E97" s="58"/>
      <c r="F97" s="58"/>
      <c r="G97" s="58"/>
      <c r="H97" s="58" t="s">
        <v>455</v>
      </c>
      <c r="I97" s="58" t="s">
        <v>455</v>
      </c>
      <c r="J97" s="58" t="s">
        <v>455</v>
      </c>
      <c r="K97" s="58" t="s">
        <v>455</v>
      </c>
      <c r="L97" s="63" t="s">
        <v>454</v>
      </c>
      <c r="M97" s="58"/>
      <c r="N97" s="58"/>
      <c r="O97" s="58"/>
      <c r="P97" s="58"/>
      <c r="Q97" s="58"/>
      <c r="R97" s="58" t="s">
        <v>455</v>
      </c>
      <c r="S97" s="58"/>
      <c r="T97" s="64" t="s">
        <v>453</v>
      </c>
      <c r="U97" s="59">
        <v>14</v>
      </c>
      <c r="V97" s="59"/>
      <c r="W97" s="59"/>
      <c r="X97" s="59" t="s">
        <v>455</v>
      </c>
      <c r="Y97" s="61" t="s">
        <v>305</v>
      </c>
      <c r="Z97" s="60"/>
      <c r="AA97" s="61" t="s">
        <v>416</v>
      </c>
      <c r="AB97" s="60"/>
      <c r="AC97" s="60"/>
    </row>
    <row r="98" spans="1:29" x14ac:dyDescent="0.25">
      <c r="A98" s="57" t="s">
        <v>96</v>
      </c>
      <c r="B98" s="91"/>
      <c r="C98" s="58"/>
      <c r="D98" s="58" t="s">
        <v>455</v>
      </c>
      <c r="E98" s="58"/>
      <c r="F98" s="58" t="s">
        <v>455</v>
      </c>
      <c r="G98" s="58" t="s">
        <v>455</v>
      </c>
      <c r="H98" s="58" t="s">
        <v>455</v>
      </c>
      <c r="I98" s="58" t="s">
        <v>455</v>
      </c>
      <c r="J98" s="58"/>
      <c r="K98" s="58"/>
      <c r="L98" s="63" t="s">
        <v>461</v>
      </c>
      <c r="M98" s="58"/>
      <c r="N98" s="58"/>
      <c r="O98" s="58"/>
      <c r="P98" s="58"/>
      <c r="Q98" s="58" t="s">
        <v>455</v>
      </c>
      <c r="R98" s="58"/>
      <c r="S98" s="58"/>
      <c r="T98" s="64" t="s">
        <v>453</v>
      </c>
      <c r="U98" s="59">
        <v>10</v>
      </c>
      <c r="V98" s="59"/>
      <c r="W98" s="59" t="s">
        <v>455</v>
      </c>
      <c r="X98" s="59"/>
      <c r="Y98" s="61" t="s">
        <v>307</v>
      </c>
      <c r="Z98" s="60"/>
      <c r="AA98" s="61" t="s">
        <v>422</v>
      </c>
      <c r="AB98" s="60"/>
      <c r="AC98" s="60"/>
    </row>
    <row r="99" spans="1:29" x14ac:dyDescent="0.25">
      <c r="A99" s="57" t="s">
        <v>97</v>
      </c>
      <c r="B99" s="91"/>
      <c r="C99" s="58"/>
      <c r="D99" s="58"/>
      <c r="E99" s="58"/>
      <c r="F99" s="58"/>
      <c r="G99" s="58"/>
      <c r="H99" s="58" t="s">
        <v>455</v>
      </c>
      <c r="I99" s="58"/>
      <c r="J99" s="58"/>
      <c r="K99" s="58" t="s">
        <v>455</v>
      </c>
      <c r="L99" s="63" t="s">
        <v>456</v>
      </c>
      <c r="M99" s="58"/>
      <c r="N99" s="58"/>
      <c r="O99" s="58"/>
      <c r="P99" s="58"/>
      <c r="Q99" s="58"/>
      <c r="R99" s="58"/>
      <c r="S99" s="58" t="s">
        <v>455</v>
      </c>
      <c r="T99" s="64" t="s">
        <v>453</v>
      </c>
      <c r="U99" s="59">
        <v>15</v>
      </c>
      <c r="V99" s="59"/>
      <c r="W99" s="59"/>
      <c r="X99" s="59" t="s">
        <v>455</v>
      </c>
      <c r="Y99" s="61" t="s">
        <v>307</v>
      </c>
      <c r="Z99" s="60"/>
      <c r="AA99" s="61" t="s">
        <v>410</v>
      </c>
      <c r="AB99" s="60"/>
      <c r="AC99" s="60"/>
    </row>
    <row r="100" spans="1:29" x14ac:dyDescent="0.25">
      <c r="A100" s="57" t="s">
        <v>98</v>
      </c>
      <c r="B100" s="58" t="s">
        <v>455</v>
      </c>
      <c r="C100" s="58" t="s">
        <v>455</v>
      </c>
      <c r="D100" s="58"/>
      <c r="E100" s="58"/>
      <c r="F100" s="58"/>
      <c r="G100" s="58"/>
      <c r="H100" s="58"/>
      <c r="I100" s="58"/>
      <c r="J100" s="58"/>
      <c r="K100" s="58"/>
      <c r="L100" s="63" t="s">
        <v>456</v>
      </c>
      <c r="M100" s="58"/>
      <c r="N100" s="58"/>
      <c r="O100" s="58" t="s">
        <v>455</v>
      </c>
      <c r="P100" s="58"/>
      <c r="Q100" s="58"/>
      <c r="R100" s="58"/>
      <c r="S100" s="58"/>
      <c r="T100" s="64" t="s">
        <v>453</v>
      </c>
      <c r="U100" s="59">
        <v>12</v>
      </c>
      <c r="V100" s="59"/>
      <c r="W100" s="59" t="s">
        <v>455</v>
      </c>
      <c r="X100" s="59"/>
      <c r="Y100" s="61" t="s">
        <v>307</v>
      </c>
      <c r="Z100" s="60"/>
      <c r="AA100" s="61" t="s">
        <v>410</v>
      </c>
      <c r="AB100" s="60"/>
      <c r="AC100" s="60"/>
    </row>
    <row r="101" spans="1:29" x14ac:dyDescent="0.25">
      <c r="A101" s="57" t="s">
        <v>99</v>
      </c>
      <c r="B101" s="58" t="s">
        <v>455</v>
      </c>
      <c r="C101" s="58" t="s">
        <v>455</v>
      </c>
      <c r="D101" s="58"/>
      <c r="E101" s="58"/>
      <c r="F101" s="58"/>
      <c r="G101" s="58"/>
      <c r="H101" s="58"/>
      <c r="I101" s="58"/>
      <c r="J101" s="58"/>
      <c r="K101" s="58"/>
      <c r="L101" s="63" t="s">
        <v>456</v>
      </c>
      <c r="M101" s="58" t="s">
        <v>455</v>
      </c>
      <c r="N101" s="58" t="s">
        <v>455</v>
      </c>
      <c r="O101" s="58"/>
      <c r="P101" s="58"/>
      <c r="Q101" s="58"/>
      <c r="R101" s="58"/>
      <c r="S101" s="58"/>
      <c r="T101" s="64" t="s">
        <v>456</v>
      </c>
      <c r="U101" s="59">
        <v>13</v>
      </c>
      <c r="V101" s="59"/>
      <c r="W101" s="59" t="s">
        <v>455</v>
      </c>
      <c r="X101" s="59"/>
      <c r="Y101" s="61" t="s">
        <v>307</v>
      </c>
      <c r="Z101" s="60"/>
      <c r="AA101" s="61" t="s">
        <v>411</v>
      </c>
      <c r="AB101" s="60"/>
      <c r="AC101" s="60"/>
    </row>
    <row r="102" spans="1:29" x14ac:dyDescent="0.25">
      <c r="A102" s="57" t="s">
        <v>100</v>
      </c>
      <c r="B102" s="91"/>
      <c r="C102" s="58"/>
      <c r="D102" s="58" t="s">
        <v>455</v>
      </c>
      <c r="E102" s="58" t="s">
        <v>455</v>
      </c>
      <c r="F102" s="58" t="s">
        <v>455</v>
      </c>
      <c r="G102" s="58" t="s">
        <v>455</v>
      </c>
      <c r="H102" s="58" t="s">
        <v>455</v>
      </c>
      <c r="I102" s="58" t="s">
        <v>455</v>
      </c>
      <c r="J102" s="58" t="s">
        <v>455</v>
      </c>
      <c r="K102" s="58" t="s">
        <v>455</v>
      </c>
      <c r="L102" s="63" t="s">
        <v>463</v>
      </c>
      <c r="M102" s="58"/>
      <c r="N102" s="58"/>
      <c r="O102" s="58"/>
      <c r="P102" s="58"/>
      <c r="Q102" s="58" t="s">
        <v>455</v>
      </c>
      <c r="R102" s="58" t="s">
        <v>455</v>
      </c>
      <c r="S102" s="58" t="s">
        <v>455</v>
      </c>
      <c r="T102" s="64" t="s">
        <v>462</v>
      </c>
      <c r="U102" s="59">
        <v>11</v>
      </c>
      <c r="V102" s="59"/>
      <c r="W102" s="59" t="s">
        <v>455</v>
      </c>
      <c r="X102" s="59"/>
      <c r="Y102" s="61" t="s">
        <v>307</v>
      </c>
      <c r="Z102" s="60"/>
      <c r="AA102" s="61" t="s">
        <v>431</v>
      </c>
      <c r="AB102" s="60"/>
      <c r="AC102" s="60"/>
    </row>
    <row r="103" spans="1:29" x14ac:dyDescent="0.25">
      <c r="A103" s="57" t="s">
        <v>101</v>
      </c>
      <c r="B103" s="91"/>
      <c r="C103" s="58"/>
      <c r="D103" s="58" t="s">
        <v>455</v>
      </c>
      <c r="E103" s="58" t="s">
        <v>455</v>
      </c>
      <c r="F103" s="58"/>
      <c r="G103" s="58"/>
      <c r="H103" s="58"/>
      <c r="I103" s="58"/>
      <c r="J103" s="58"/>
      <c r="K103" s="58"/>
      <c r="L103" s="63" t="s">
        <v>456</v>
      </c>
      <c r="M103" s="58"/>
      <c r="N103" s="58"/>
      <c r="O103" s="58" t="s">
        <v>455</v>
      </c>
      <c r="P103" s="58"/>
      <c r="Q103" s="58"/>
      <c r="R103" s="58"/>
      <c r="S103" s="58"/>
      <c r="T103" s="64" t="s">
        <v>453</v>
      </c>
      <c r="U103" s="59">
        <v>13</v>
      </c>
      <c r="V103" s="59"/>
      <c r="W103" s="59" t="s">
        <v>455</v>
      </c>
      <c r="X103" s="59"/>
      <c r="Y103" s="61" t="s">
        <v>307</v>
      </c>
      <c r="Z103" s="60"/>
      <c r="AA103" s="61" t="s">
        <v>410</v>
      </c>
      <c r="AB103" s="60"/>
      <c r="AC103" s="60"/>
    </row>
    <row r="104" spans="1:29" x14ac:dyDescent="0.25">
      <c r="A104" s="57" t="s">
        <v>102</v>
      </c>
      <c r="B104" s="91"/>
      <c r="C104" s="58"/>
      <c r="D104" s="58" t="s">
        <v>455</v>
      </c>
      <c r="E104" s="58" t="s">
        <v>455</v>
      </c>
      <c r="F104" s="58" t="s">
        <v>455</v>
      </c>
      <c r="G104" s="58" t="s">
        <v>455</v>
      </c>
      <c r="H104" s="58" t="s">
        <v>455</v>
      </c>
      <c r="I104" s="58"/>
      <c r="J104" s="58"/>
      <c r="K104" s="58"/>
      <c r="L104" s="63" t="s">
        <v>461</v>
      </c>
      <c r="M104" s="58"/>
      <c r="N104" s="58"/>
      <c r="O104" s="58"/>
      <c r="P104" s="58" t="s">
        <v>455</v>
      </c>
      <c r="Q104" s="58"/>
      <c r="R104" s="58"/>
      <c r="S104" s="58"/>
      <c r="T104" s="64" t="s">
        <v>453</v>
      </c>
      <c r="U104" s="59">
        <v>13</v>
      </c>
      <c r="V104" s="59"/>
      <c r="W104" s="59" t="s">
        <v>455</v>
      </c>
      <c r="X104" s="59"/>
      <c r="Y104" s="61" t="s">
        <v>307</v>
      </c>
      <c r="Z104" s="60"/>
      <c r="AA104" s="61" t="s">
        <v>419</v>
      </c>
      <c r="AB104" s="60"/>
      <c r="AC104" s="60"/>
    </row>
    <row r="105" spans="1:29" x14ac:dyDescent="0.25">
      <c r="A105" s="57" t="s">
        <v>103</v>
      </c>
      <c r="B105" s="58" t="s">
        <v>455</v>
      </c>
      <c r="C105" s="58" t="s">
        <v>455</v>
      </c>
      <c r="D105" s="58" t="s">
        <v>455</v>
      </c>
      <c r="E105" s="58" t="s">
        <v>455</v>
      </c>
      <c r="F105" s="58"/>
      <c r="G105" s="58"/>
      <c r="H105" s="58"/>
      <c r="I105" s="58"/>
      <c r="J105" s="58"/>
      <c r="K105" s="58"/>
      <c r="L105" s="63" t="s">
        <v>454</v>
      </c>
      <c r="M105" s="58"/>
      <c r="N105" s="58"/>
      <c r="O105" s="58" t="s">
        <v>455</v>
      </c>
      <c r="P105" s="58"/>
      <c r="Q105" s="58"/>
      <c r="R105" s="58"/>
      <c r="S105" s="58"/>
      <c r="T105" s="64" t="s">
        <v>453</v>
      </c>
      <c r="U105" s="59">
        <v>15</v>
      </c>
      <c r="V105" s="59"/>
      <c r="W105" s="59"/>
      <c r="X105" s="59" t="s">
        <v>455</v>
      </c>
      <c r="Y105" s="61" t="s">
        <v>305</v>
      </c>
      <c r="Z105" s="60"/>
      <c r="AA105" s="61" t="s">
        <v>416</v>
      </c>
      <c r="AB105" s="60"/>
      <c r="AC105" s="60"/>
    </row>
    <row r="106" spans="1:29" x14ac:dyDescent="0.25">
      <c r="A106" s="57" t="s">
        <v>104</v>
      </c>
      <c r="B106" s="91"/>
      <c r="C106" s="58"/>
      <c r="D106" s="58" t="s">
        <v>455</v>
      </c>
      <c r="E106" s="58" t="s">
        <v>455</v>
      </c>
      <c r="F106" s="58" t="s">
        <v>455</v>
      </c>
      <c r="G106" s="58" t="s">
        <v>455</v>
      </c>
      <c r="H106" s="58" t="s">
        <v>455</v>
      </c>
      <c r="I106" s="58" t="s">
        <v>455</v>
      </c>
      <c r="J106" s="58" t="s">
        <v>455</v>
      </c>
      <c r="K106" s="58" t="s">
        <v>455</v>
      </c>
      <c r="L106" s="63" t="s">
        <v>463</v>
      </c>
      <c r="M106" s="58"/>
      <c r="N106" s="58"/>
      <c r="O106" s="58"/>
      <c r="P106" s="58"/>
      <c r="Q106" s="58" t="s">
        <v>455</v>
      </c>
      <c r="R106" s="58" t="s">
        <v>455</v>
      </c>
      <c r="S106" s="58"/>
      <c r="T106" s="64" t="s">
        <v>456</v>
      </c>
      <c r="U106" s="59">
        <v>12</v>
      </c>
      <c r="V106" s="59"/>
      <c r="W106" s="59" t="s">
        <v>455</v>
      </c>
      <c r="X106" s="59"/>
      <c r="Y106" s="61" t="s">
        <v>307</v>
      </c>
      <c r="Z106" s="60"/>
      <c r="AA106" s="61" t="s">
        <v>430</v>
      </c>
      <c r="AB106" s="60"/>
      <c r="AC106" s="60"/>
    </row>
    <row r="107" spans="1:29" x14ac:dyDescent="0.25">
      <c r="A107" s="57" t="s">
        <v>105</v>
      </c>
      <c r="B107" s="58" t="s">
        <v>455</v>
      </c>
      <c r="C107" s="58" t="s">
        <v>455</v>
      </c>
      <c r="D107" s="58" t="s">
        <v>455</v>
      </c>
      <c r="E107" s="58"/>
      <c r="F107" s="58"/>
      <c r="G107" s="58"/>
      <c r="H107" s="58"/>
      <c r="I107" s="58"/>
      <c r="J107" s="58"/>
      <c r="K107" s="58"/>
      <c r="L107" s="63" t="s">
        <v>462</v>
      </c>
      <c r="M107" s="58"/>
      <c r="N107" s="58"/>
      <c r="O107" s="58" t="s">
        <v>455</v>
      </c>
      <c r="P107" s="58"/>
      <c r="Q107" s="58"/>
      <c r="R107" s="58"/>
      <c r="S107" s="58"/>
      <c r="T107" s="64" t="s">
        <v>453</v>
      </c>
      <c r="U107" s="59">
        <v>13</v>
      </c>
      <c r="V107" s="59"/>
      <c r="W107" s="59" t="s">
        <v>455</v>
      </c>
      <c r="X107" s="59"/>
      <c r="Y107" s="61" t="s">
        <v>307</v>
      </c>
      <c r="Z107" s="60"/>
      <c r="AA107" s="61" t="s">
        <v>416</v>
      </c>
      <c r="AB107" s="60"/>
      <c r="AC107" s="60"/>
    </row>
    <row r="108" spans="1:29" x14ac:dyDescent="0.25">
      <c r="A108" s="57" t="s">
        <v>106</v>
      </c>
      <c r="B108" s="91"/>
      <c r="C108" s="58"/>
      <c r="D108" s="58" t="s">
        <v>455</v>
      </c>
      <c r="E108" s="58" t="s">
        <v>455</v>
      </c>
      <c r="F108" s="58" t="s">
        <v>455</v>
      </c>
      <c r="G108" s="58"/>
      <c r="H108" s="58"/>
      <c r="I108" s="58"/>
      <c r="J108" s="58"/>
      <c r="K108" s="58"/>
      <c r="L108" s="63" t="s">
        <v>462</v>
      </c>
      <c r="M108" s="58"/>
      <c r="N108" s="58"/>
      <c r="O108" s="58" t="s">
        <v>455</v>
      </c>
      <c r="P108" s="58" t="s">
        <v>455</v>
      </c>
      <c r="Q108" s="58"/>
      <c r="R108" s="58"/>
      <c r="S108" s="58"/>
      <c r="T108" s="64" t="s">
        <v>456</v>
      </c>
      <c r="U108" s="59">
        <v>14</v>
      </c>
      <c r="V108" s="59"/>
      <c r="W108" s="59"/>
      <c r="X108" s="59" t="s">
        <v>455</v>
      </c>
      <c r="Y108" s="61" t="s">
        <v>307</v>
      </c>
      <c r="Z108" s="60"/>
      <c r="AA108" s="61" t="s">
        <v>417</v>
      </c>
      <c r="AB108" s="60"/>
      <c r="AC108" s="60"/>
    </row>
    <row r="109" spans="1:29" x14ac:dyDescent="0.25">
      <c r="A109" s="57" t="s">
        <v>107</v>
      </c>
      <c r="B109" s="91"/>
      <c r="C109" s="58"/>
      <c r="D109" s="58" t="s">
        <v>455</v>
      </c>
      <c r="E109" s="58" t="s">
        <v>455</v>
      </c>
      <c r="F109" s="58" t="s">
        <v>455</v>
      </c>
      <c r="G109" s="58" t="s">
        <v>455</v>
      </c>
      <c r="H109" s="58"/>
      <c r="I109" s="58"/>
      <c r="J109" s="58"/>
      <c r="K109" s="58"/>
      <c r="L109" s="63" t="s">
        <v>454</v>
      </c>
      <c r="M109" s="58"/>
      <c r="N109" s="58"/>
      <c r="O109" s="58" t="s">
        <v>455</v>
      </c>
      <c r="P109" s="58" t="s">
        <v>455</v>
      </c>
      <c r="Q109" s="58"/>
      <c r="R109" s="58"/>
      <c r="S109" s="58"/>
      <c r="T109" s="64" t="s">
        <v>456</v>
      </c>
      <c r="U109" s="59">
        <v>10</v>
      </c>
      <c r="V109" s="59"/>
      <c r="W109" s="59" t="s">
        <v>455</v>
      </c>
      <c r="X109" s="59"/>
      <c r="Y109" s="61" t="s">
        <v>307</v>
      </c>
      <c r="Z109" s="60"/>
      <c r="AA109" s="61" t="s">
        <v>420</v>
      </c>
      <c r="AB109" s="60"/>
      <c r="AC109" s="60"/>
    </row>
    <row r="110" spans="1:29" x14ac:dyDescent="0.25">
      <c r="A110" s="57" t="s">
        <v>108</v>
      </c>
      <c r="B110" s="91"/>
      <c r="C110" s="58"/>
      <c r="D110" s="58"/>
      <c r="E110" s="58" t="s">
        <v>455</v>
      </c>
      <c r="F110" s="58" t="s">
        <v>455</v>
      </c>
      <c r="G110" s="58" t="s">
        <v>455</v>
      </c>
      <c r="H110" s="58" t="s">
        <v>455</v>
      </c>
      <c r="I110" s="58" t="s">
        <v>455</v>
      </c>
      <c r="J110" s="58"/>
      <c r="K110" s="58" t="s">
        <v>455</v>
      </c>
      <c r="L110" s="63" t="s">
        <v>460</v>
      </c>
      <c r="M110" s="58"/>
      <c r="N110" s="58"/>
      <c r="O110" s="58"/>
      <c r="P110" s="58" t="s">
        <v>455</v>
      </c>
      <c r="Q110" s="58" t="s">
        <v>455</v>
      </c>
      <c r="R110" s="58"/>
      <c r="S110" s="58"/>
      <c r="T110" s="64" t="s">
        <v>456</v>
      </c>
      <c r="U110" s="59">
        <v>13</v>
      </c>
      <c r="V110" s="59"/>
      <c r="W110" s="59" t="s">
        <v>455</v>
      </c>
      <c r="X110" s="59"/>
      <c r="Y110" s="61" t="s">
        <v>303</v>
      </c>
      <c r="Z110" s="60"/>
      <c r="AA110" s="61" t="s">
        <v>423</v>
      </c>
      <c r="AB110" s="60"/>
      <c r="AC110" s="60"/>
    </row>
    <row r="111" spans="1:29" x14ac:dyDescent="0.25">
      <c r="A111" s="57" t="s">
        <v>109</v>
      </c>
      <c r="B111" s="91"/>
      <c r="C111" s="58"/>
      <c r="D111" s="58"/>
      <c r="E111" s="58"/>
      <c r="F111" s="58"/>
      <c r="G111" s="58"/>
      <c r="H111" s="58" t="s">
        <v>455</v>
      </c>
      <c r="I111" s="58" t="s">
        <v>455</v>
      </c>
      <c r="J111" s="58" t="s">
        <v>455</v>
      </c>
      <c r="K111" s="58" t="s">
        <v>455</v>
      </c>
      <c r="L111" s="63" t="s">
        <v>454</v>
      </c>
      <c r="M111" s="58"/>
      <c r="N111" s="58"/>
      <c r="O111" s="58"/>
      <c r="P111" s="58"/>
      <c r="Q111" s="58" t="s">
        <v>455</v>
      </c>
      <c r="R111" s="58" t="s">
        <v>455</v>
      </c>
      <c r="S111" s="58" t="s">
        <v>455</v>
      </c>
      <c r="T111" s="64" t="s">
        <v>462</v>
      </c>
      <c r="U111" s="59">
        <v>16</v>
      </c>
      <c r="V111" s="59"/>
      <c r="W111" s="59"/>
      <c r="X111" s="59" t="s">
        <v>455</v>
      </c>
      <c r="Y111" s="61" t="s">
        <v>303</v>
      </c>
      <c r="Z111" s="60"/>
      <c r="AA111" s="61" t="s">
        <v>418</v>
      </c>
      <c r="AB111" s="60"/>
      <c r="AC111" s="60"/>
    </row>
    <row r="112" spans="1:29" x14ac:dyDescent="0.25">
      <c r="A112" s="57" t="s">
        <v>110</v>
      </c>
      <c r="B112" s="91"/>
      <c r="C112" s="58"/>
      <c r="D112" s="58"/>
      <c r="E112" s="58"/>
      <c r="F112" s="58"/>
      <c r="G112" s="58" t="s">
        <v>455</v>
      </c>
      <c r="H112" s="58" t="s">
        <v>455</v>
      </c>
      <c r="I112" s="58" t="s">
        <v>455</v>
      </c>
      <c r="J112" s="58" t="s">
        <v>455</v>
      </c>
      <c r="K112" s="58" t="s">
        <v>455</v>
      </c>
      <c r="L112" s="63" t="s">
        <v>461</v>
      </c>
      <c r="M112" s="58"/>
      <c r="N112" s="58"/>
      <c r="O112" s="58"/>
      <c r="P112" s="58"/>
      <c r="Q112" s="58" t="s">
        <v>455</v>
      </c>
      <c r="R112" s="58" t="s">
        <v>455</v>
      </c>
      <c r="S112" s="58" t="s">
        <v>455</v>
      </c>
      <c r="T112" s="64" t="s">
        <v>462</v>
      </c>
      <c r="U112" s="59">
        <v>9</v>
      </c>
      <c r="V112" s="59" t="s">
        <v>455</v>
      </c>
      <c r="W112" s="59"/>
      <c r="X112" s="59"/>
      <c r="Y112" s="61" t="s">
        <v>307</v>
      </c>
      <c r="Z112" s="60"/>
      <c r="AA112" s="61" t="s">
        <v>421</v>
      </c>
      <c r="AB112" s="60"/>
      <c r="AC112" s="60"/>
    </row>
    <row r="113" spans="1:29" x14ac:dyDescent="0.25">
      <c r="A113" s="57" t="s">
        <v>111</v>
      </c>
      <c r="B113" s="91"/>
      <c r="C113" s="58"/>
      <c r="D113" s="58" t="s">
        <v>455</v>
      </c>
      <c r="E113" s="58" t="s">
        <v>455</v>
      </c>
      <c r="F113" s="58" t="s">
        <v>455</v>
      </c>
      <c r="G113" s="58" t="s">
        <v>455</v>
      </c>
      <c r="H113" s="58"/>
      <c r="I113" s="58"/>
      <c r="J113" s="58"/>
      <c r="K113" s="58"/>
      <c r="L113" s="63" t="s">
        <v>454</v>
      </c>
      <c r="M113" s="58"/>
      <c r="N113" s="58"/>
      <c r="O113" s="58"/>
      <c r="P113" s="58" t="s">
        <v>455</v>
      </c>
      <c r="Q113" s="58"/>
      <c r="R113" s="58"/>
      <c r="S113" s="58"/>
      <c r="T113" s="64" t="s">
        <v>453</v>
      </c>
      <c r="U113" s="59">
        <v>11</v>
      </c>
      <c r="V113" s="59"/>
      <c r="W113" s="59" t="s">
        <v>455</v>
      </c>
      <c r="X113" s="59"/>
      <c r="Y113" s="61" t="s">
        <v>307</v>
      </c>
      <c r="Z113" s="60"/>
      <c r="AA113" s="61" t="s">
        <v>416</v>
      </c>
      <c r="AB113" s="60"/>
      <c r="AC113" s="60"/>
    </row>
    <row r="114" spans="1:29" x14ac:dyDescent="0.25">
      <c r="A114" s="57" t="s">
        <v>112</v>
      </c>
      <c r="B114" s="58" t="s">
        <v>455</v>
      </c>
      <c r="C114" s="58" t="s">
        <v>455</v>
      </c>
      <c r="D114" s="58" t="s">
        <v>455</v>
      </c>
      <c r="E114" s="58" t="s">
        <v>455</v>
      </c>
      <c r="F114" s="58" t="s">
        <v>455</v>
      </c>
      <c r="G114" s="58" t="s">
        <v>455</v>
      </c>
      <c r="H114" s="58" t="s">
        <v>455</v>
      </c>
      <c r="I114" s="58" t="s">
        <v>455</v>
      </c>
      <c r="J114" s="58"/>
      <c r="K114" s="58"/>
      <c r="L114" s="63" t="s">
        <v>463</v>
      </c>
      <c r="M114" s="58"/>
      <c r="N114" s="58"/>
      <c r="O114" s="58" t="s">
        <v>455</v>
      </c>
      <c r="P114" s="58" t="s">
        <v>455</v>
      </c>
      <c r="Q114" s="58" t="s">
        <v>455</v>
      </c>
      <c r="R114" s="58"/>
      <c r="S114" s="58"/>
      <c r="T114" s="64" t="s">
        <v>462</v>
      </c>
      <c r="U114" s="59">
        <v>9</v>
      </c>
      <c r="V114" s="59" t="s">
        <v>455</v>
      </c>
      <c r="W114" s="59"/>
      <c r="X114" s="59"/>
      <c r="Y114" s="61" t="s">
        <v>307</v>
      </c>
      <c r="Z114" s="60"/>
      <c r="AA114" s="61" t="s">
        <v>421</v>
      </c>
      <c r="AB114" s="60"/>
      <c r="AC114" s="60"/>
    </row>
    <row r="115" spans="1:29" x14ac:dyDescent="0.25">
      <c r="A115" s="57" t="s">
        <v>113</v>
      </c>
      <c r="B115" s="91"/>
      <c r="C115" s="58"/>
      <c r="D115" s="58"/>
      <c r="E115" s="58"/>
      <c r="F115" s="58"/>
      <c r="G115" s="58"/>
      <c r="H115" s="58" t="s">
        <v>455</v>
      </c>
      <c r="I115" s="58" t="s">
        <v>455</v>
      </c>
      <c r="J115" s="58" t="s">
        <v>455</v>
      </c>
      <c r="K115" s="58" t="s">
        <v>455</v>
      </c>
      <c r="L115" s="63" t="s">
        <v>454</v>
      </c>
      <c r="M115" s="58"/>
      <c r="N115" s="58"/>
      <c r="O115" s="58"/>
      <c r="P115" s="58"/>
      <c r="Q115" s="58"/>
      <c r="R115" s="58" t="s">
        <v>455</v>
      </c>
      <c r="S115" s="58"/>
      <c r="T115" s="64" t="s">
        <v>453</v>
      </c>
      <c r="U115" s="59">
        <v>11</v>
      </c>
      <c r="V115" s="59"/>
      <c r="W115" s="59" t="s">
        <v>455</v>
      </c>
      <c r="X115" s="59"/>
      <c r="Y115" s="61" t="s">
        <v>303</v>
      </c>
      <c r="Z115" s="60"/>
      <c r="AA115" s="61" t="s">
        <v>416</v>
      </c>
      <c r="AB115" s="60"/>
      <c r="AC115" s="60"/>
    </row>
    <row r="116" spans="1:29" x14ac:dyDescent="0.25">
      <c r="A116" s="57" t="s">
        <v>114</v>
      </c>
      <c r="B116" s="91"/>
      <c r="C116" s="58"/>
      <c r="D116" s="58"/>
      <c r="E116" s="58"/>
      <c r="F116" s="58"/>
      <c r="G116" s="58" t="s">
        <v>455</v>
      </c>
      <c r="H116" s="58" t="s">
        <v>455</v>
      </c>
      <c r="I116" s="58" t="s">
        <v>455</v>
      </c>
      <c r="J116" s="58" t="s">
        <v>455</v>
      </c>
      <c r="K116" s="58"/>
      <c r="L116" s="63" t="s">
        <v>454</v>
      </c>
      <c r="M116" s="58"/>
      <c r="N116" s="58"/>
      <c r="O116" s="58"/>
      <c r="P116" s="58"/>
      <c r="Q116" s="58" t="s">
        <v>455</v>
      </c>
      <c r="R116" s="58" t="s">
        <v>455</v>
      </c>
      <c r="S116" s="58"/>
      <c r="T116" s="64" t="s">
        <v>456</v>
      </c>
      <c r="U116" s="59">
        <v>13</v>
      </c>
      <c r="V116" s="59"/>
      <c r="W116" s="59" t="s">
        <v>455</v>
      </c>
      <c r="X116" s="59"/>
      <c r="Y116" s="61" t="s">
        <v>307</v>
      </c>
      <c r="Z116" s="60"/>
      <c r="AA116" s="61" t="s">
        <v>417</v>
      </c>
      <c r="AB116" s="60"/>
      <c r="AC116" s="60"/>
    </row>
    <row r="117" spans="1:29" x14ac:dyDescent="0.25">
      <c r="A117" s="57" t="s">
        <v>115</v>
      </c>
      <c r="B117" s="58" t="s">
        <v>455</v>
      </c>
      <c r="C117" s="58" t="s">
        <v>455</v>
      </c>
      <c r="D117" s="58"/>
      <c r="E117" s="58"/>
      <c r="F117" s="58"/>
      <c r="G117" s="58"/>
      <c r="H117" s="58"/>
      <c r="I117" s="58"/>
      <c r="J117" s="58"/>
      <c r="K117" s="58"/>
      <c r="L117" s="63" t="s">
        <v>456</v>
      </c>
      <c r="M117" s="58" t="s">
        <v>455</v>
      </c>
      <c r="N117" s="58" t="s">
        <v>455</v>
      </c>
      <c r="O117" s="58"/>
      <c r="P117" s="58"/>
      <c r="Q117" s="58"/>
      <c r="R117" s="58"/>
      <c r="S117" s="58"/>
      <c r="T117" s="64" t="s">
        <v>456</v>
      </c>
      <c r="U117" s="59">
        <v>12</v>
      </c>
      <c r="V117" s="59"/>
      <c r="W117" s="59" t="s">
        <v>455</v>
      </c>
      <c r="X117" s="59"/>
      <c r="Y117" s="61" t="s">
        <v>307</v>
      </c>
      <c r="Z117" s="60"/>
      <c r="AA117" s="61" t="s">
        <v>411</v>
      </c>
      <c r="AB117" s="60"/>
      <c r="AC117" s="60"/>
    </row>
    <row r="118" spans="1:29" x14ac:dyDescent="0.25">
      <c r="A118" s="57" t="s">
        <v>116</v>
      </c>
      <c r="B118" s="91"/>
      <c r="C118" s="58"/>
      <c r="D118" s="58"/>
      <c r="E118" s="58"/>
      <c r="F118" s="58"/>
      <c r="G118" s="58"/>
      <c r="H118" s="58" t="s">
        <v>455</v>
      </c>
      <c r="I118" s="58" t="s">
        <v>455</v>
      </c>
      <c r="J118" s="58" t="s">
        <v>455</v>
      </c>
      <c r="K118" s="58" t="s">
        <v>455</v>
      </c>
      <c r="L118" s="63" t="s">
        <v>454</v>
      </c>
      <c r="M118" s="58"/>
      <c r="N118" s="58"/>
      <c r="O118" s="58"/>
      <c r="P118" s="58"/>
      <c r="Q118" s="58" t="s">
        <v>455</v>
      </c>
      <c r="R118" s="58"/>
      <c r="S118" s="58" t="s">
        <v>455</v>
      </c>
      <c r="T118" s="64" t="s">
        <v>456</v>
      </c>
      <c r="U118" s="59">
        <v>13</v>
      </c>
      <c r="V118" s="59"/>
      <c r="W118" s="59" t="s">
        <v>455</v>
      </c>
      <c r="X118" s="59"/>
      <c r="Y118" s="61" t="s">
        <v>307</v>
      </c>
      <c r="Z118" s="60"/>
      <c r="AA118" s="61" t="s">
        <v>417</v>
      </c>
      <c r="AB118" s="60"/>
      <c r="AC118" s="60"/>
    </row>
    <row r="119" spans="1:29" x14ac:dyDescent="0.25">
      <c r="A119" s="57" t="s">
        <v>117</v>
      </c>
      <c r="B119" s="58" t="s">
        <v>455</v>
      </c>
      <c r="C119" s="58" t="s">
        <v>455</v>
      </c>
      <c r="D119" s="58"/>
      <c r="E119" s="58"/>
      <c r="F119" s="58"/>
      <c r="G119" s="58"/>
      <c r="H119" s="58"/>
      <c r="I119" s="58"/>
      <c r="J119" s="58"/>
      <c r="K119" s="58"/>
      <c r="L119" s="63" t="s">
        <v>456</v>
      </c>
      <c r="M119" s="58" t="s">
        <v>455</v>
      </c>
      <c r="N119" s="58" t="s">
        <v>455</v>
      </c>
      <c r="O119" s="58"/>
      <c r="P119" s="58"/>
      <c r="Q119" s="58"/>
      <c r="R119" s="58"/>
      <c r="S119" s="58"/>
      <c r="T119" s="64" t="s">
        <v>456</v>
      </c>
      <c r="U119" s="59">
        <v>7</v>
      </c>
      <c r="V119" s="59" t="s">
        <v>455</v>
      </c>
      <c r="W119" s="59"/>
      <c r="X119" s="59"/>
      <c r="Y119" s="61" t="s">
        <v>307</v>
      </c>
      <c r="Z119" s="60"/>
      <c r="AA119" s="61" t="s">
        <v>411</v>
      </c>
      <c r="AB119" s="60"/>
      <c r="AC119" s="60"/>
    </row>
    <row r="120" spans="1:29" x14ac:dyDescent="0.25">
      <c r="A120" s="57" t="s">
        <v>118</v>
      </c>
      <c r="B120" s="91"/>
      <c r="C120" s="58"/>
      <c r="D120" s="58"/>
      <c r="E120" s="58" t="s">
        <v>455</v>
      </c>
      <c r="F120" s="58" t="s">
        <v>455</v>
      </c>
      <c r="G120" s="58" t="s">
        <v>455</v>
      </c>
      <c r="H120" s="58" t="s">
        <v>455</v>
      </c>
      <c r="I120" s="58" t="s">
        <v>455</v>
      </c>
      <c r="J120" s="58" t="s">
        <v>455</v>
      </c>
      <c r="K120" s="58"/>
      <c r="L120" s="63" t="s">
        <v>460</v>
      </c>
      <c r="M120" s="58"/>
      <c r="N120" s="58"/>
      <c r="O120" s="58"/>
      <c r="P120" s="58" t="s">
        <v>455</v>
      </c>
      <c r="Q120" s="58" t="s">
        <v>455</v>
      </c>
      <c r="R120" s="58" t="s">
        <v>455</v>
      </c>
      <c r="S120" s="58"/>
      <c r="T120" s="64" t="s">
        <v>462</v>
      </c>
      <c r="U120" s="59">
        <v>12</v>
      </c>
      <c r="V120" s="59"/>
      <c r="W120" s="59" t="s">
        <v>455</v>
      </c>
      <c r="X120" s="59"/>
      <c r="Y120" s="61" t="s">
        <v>307</v>
      </c>
      <c r="Z120" s="60"/>
      <c r="AA120" s="61" t="s">
        <v>421</v>
      </c>
      <c r="AB120" s="60"/>
      <c r="AC120" s="60"/>
    </row>
    <row r="121" spans="1:29" x14ac:dyDescent="0.25">
      <c r="A121" s="57" t="s">
        <v>119</v>
      </c>
      <c r="B121" s="91"/>
      <c r="C121" s="58"/>
      <c r="D121" s="58" t="s">
        <v>455</v>
      </c>
      <c r="E121" s="58" t="s">
        <v>455</v>
      </c>
      <c r="F121" s="58"/>
      <c r="G121" s="58" t="s">
        <v>455</v>
      </c>
      <c r="H121" s="58"/>
      <c r="I121" s="58"/>
      <c r="J121" s="58"/>
      <c r="K121" s="58"/>
      <c r="L121" s="63" t="s">
        <v>462</v>
      </c>
      <c r="M121" s="58"/>
      <c r="N121" s="58"/>
      <c r="O121" s="58"/>
      <c r="P121" s="58" t="s">
        <v>455</v>
      </c>
      <c r="Q121" s="58"/>
      <c r="R121" s="58"/>
      <c r="S121" s="58"/>
      <c r="T121" s="64" t="s">
        <v>453</v>
      </c>
      <c r="U121" s="59">
        <v>11</v>
      </c>
      <c r="V121" s="59"/>
      <c r="W121" s="59" t="s">
        <v>455</v>
      </c>
      <c r="X121" s="59"/>
      <c r="Y121" s="61" t="s">
        <v>307</v>
      </c>
      <c r="Z121" s="60"/>
      <c r="AA121" s="61" t="s">
        <v>413</v>
      </c>
      <c r="AB121" s="60"/>
      <c r="AC121" s="60"/>
    </row>
    <row r="122" spans="1:29" x14ac:dyDescent="0.25">
      <c r="A122" s="57" t="s">
        <v>343</v>
      </c>
      <c r="B122" s="58" t="s">
        <v>455</v>
      </c>
      <c r="C122" s="58" t="s">
        <v>455</v>
      </c>
      <c r="D122" s="58"/>
      <c r="E122" s="58"/>
      <c r="F122" s="58"/>
      <c r="G122" s="58"/>
      <c r="H122" s="58"/>
      <c r="I122" s="58"/>
      <c r="J122" s="58"/>
      <c r="K122" s="58"/>
      <c r="L122" s="63" t="s">
        <v>456</v>
      </c>
      <c r="M122" s="58" t="s">
        <v>455</v>
      </c>
      <c r="N122" s="58" t="s">
        <v>455</v>
      </c>
      <c r="O122" s="58"/>
      <c r="P122" s="58"/>
      <c r="Q122" s="58"/>
      <c r="R122" s="58"/>
      <c r="S122" s="58"/>
      <c r="T122" s="64" t="s">
        <v>456</v>
      </c>
      <c r="U122" s="59">
        <v>14</v>
      </c>
      <c r="V122" s="59"/>
      <c r="W122" s="59"/>
      <c r="X122" s="59" t="s">
        <v>455</v>
      </c>
      <c r="Y122" s="61" t="s">
        <v>303</v>
      </c>
      <c r="Z122" s="60"/>
      <c r="AA122" s="61" t="s">
        <v>411</v>
      </c>
      <c r="AB122" s="60"/>
      <c r="AC122" s="60"/>
    </row>
    <row r="123" spans="1:29" x14ac:dyDescent="0.25">
      <c r="A123" s="57" t="s">
        <v>120</v>
      </c>
      <c r="B123" s="58"/>
      <c r="C123" s="58"/>
      <c r="D123" s="58" t="s">
        <v>455</v>
      </c>
      <c r="E123" s="58" t="s">
        <v>455</v>
      </c>
      <c r="F123" s="58" t="s">
        <v>455</v>
      </c>
      <c r="G123" s="58" t="s">
        <v>455</v>
      </c>
      <c r="H123" s="58"/>
      <c r="I123" s="58"/>
      <c r="J123" s="58"/>
      <c r="K123" s="58"/>
      <c r="L123" s="63" t="s">
        <v>454</v>
      </c>
      <c r="M123" s="58"/>
      <c r="N123" s="58"/>
      <c r="O123" s="58"/>
      <c r="P123" s="58" t="s">
        <v>455</v>
      </c>
      <c r="Q123" s="58"/>
      <c r="R123" s="58"/>
      <c r="S123" s="58"/>
      <c r="T123" s="64" t="s">
        <v>453</v>
      </c>
      <c r="U123" s="59">
        <v>15</v>
      </c>
      <c r="V123" s="59"/>
      <c r="W123" s="59"/>
      <c r="X123" s="59" t="s">
        <v>455</v>
      </c>
      <c r="Y123" s="61" t="s">
        <v>307</v>
      </c>
      <c r="Z123" s="60"/>
      <c r="AA123" s="61" t="s">
        <v>416</v>
      </c>
      <c r="AB123" s="60"/>
      <c r="AC123" s="60"/>
    </row>
    <row r="124" spans="1:29" x14ac:dyDescent="0.25">
      <c r="A124" s="57" t="s">
        <v>121</v>
      </c>
      <c r="B124" s="58" t="s">
        <v>455</v>
      </c>
      <c r="C124" s="58" t="s">
        <v>455</v>
      </c>
      <c r="D124" s="58"/>
      <c r="E124" s="58"/>
      <c r="F124" s="58"/>
      <c r="G124" s="58"/>
      <c r="H124" s="58"/>
      <c r="I124" s="58"/>
      <c r="J124" s="58"/>
      <c r="K124" s="58"/>
      <c r="L124" s="63" t="s">
        <v>456</v>
      </c>
      <c r="M124" s="58"/>
      <c r="N124" s="58"/>
      <c r="O124" s="58" t="s">
        <v>455</v>
      </c>
      <c r="P124" s="58"/>
      <c r="Q124" s="58"/>
      <c r="R124" s="58"/>
      <c r="S124" s="58"/>
      <c r="T124" s="64" t="s">
        <v>453</v>
      </c>
      <c r="U124" s="59">
        <v>15</v>
      </c>
      <c r="V124" s="59"/>
      <c r="W124" s="59"/>
      <c r="X124" s="59" t="s">
        <v>455</v>
      </c>
      <c r="Y124" s="61" t="s">
        <v>305</v>
      </c>
      <c r="Z124" s="60"/>
      <c r="AA124" s="61" t="s">
        <v>416</v>
      </c>
      <c r="AB124" s="60"/>
      <c r="AC124" s="60"/>
    </row>
    <row r="125" spans="1:29" x14ac:dyDescent="0.25">
      <c r="A125" s="92" t="s">
        <v>338</v>
      </c>
      <c r="B125" s="58"/>
      <c r="C125" s="58"/>
      <c r="D125" s="58" t="s">
        <v>455</v>
      </c>
      <c r="E125" s="58" t="s">
        <v>455</v>
      </c>
      <c r="F125" s="58"/>
      <c r="G125" s="58"/>
      <c r="H125" s="58"/>
      <c r="I125" s="58"/>
      <c r="J125" s="58"/>
      <c r="K125" s="58"/>
      <c r="L125" s="63" t="s">
        <v>456</v>
      </c>
      <c r="M125" s="58"/>
      <c r="N125" s="58"/>
      <c r="O125" s="58" t="s">
        <v>455</v>
      </c>
      <c r="P125" s="58"/>
      <c r="Q125" s="58"/>
      <c r="R125" s="58"/>
      <c r="S125" s="58"/>
      <c r="T125" s="64" t="s">
        <v>453</v>
      </c>
      <c r="U125" s="102">
        <v>15</v>
      </c>
      <c r="V125" s="59"/>
      <c r="W125" s="59"/>
      <c r="X125" s="59" t="s">
        <v>455</v>
      </c>
      <c r="Y125" s="61" t="s">
        <v>305</v>
      </c>
      <c r="Z125" s="60"/>
      <c r="AA125" s="61" t="s">
        <v>410</v>
      </c>
      <c r="AB125" s="60"/>
      <c r="AC125" s="60"/>
    </row>
    <row r="126" spans="1:29" x14ac:dyDescent="0.25">
      <c r="A126" s="57" t="s">
        <v>122</v>
      </c>
      <c r="B126" s="58" t="s">
        <v>455</v>
      </c>
      <c r="C126" s="58" t="s">
        <v>455</v>
      </c>
      <c r="D126" s="58" t="s">
        <v>455</v>
      </c>
      <c r="E126" s="58" t="s">
        <v>455</v>
      </c>
      <c r="F126" s="58"/>
      <c r="G126" s="58"/>
      <c r="H126" s="58"/>
      <c r="I126" s="58"/>
      <c r="J126" s="58"/>
      <c r="K126" s="58"/>
      <c r="L126" s="63" t="s">
        <v>454</v>
      </c>
      <c r="M126" s="58"/>
      <c r="N126" s="58"/>
      <c r="O126" s="58" t="s">
        <v>455</v>
      </c>
      <c r="P126" s="58"/>
      <c r="Q126" s="58"/>
      <c r="R126" s="58"/>
      <c r="S126" s="58"/>
      <c r="T126" s="64" t="s">
        <v>453</v>
      </c>
      <c r="U126" s="59">
        <v>14</v>
      </c>
      <c r="V126" s="59"/>
      <c r="W126" s="59"/>
      <c r="X126" s="59" t="s">
        <v>455</v>
      </c>
      <c r="Y126" s="61" t="s">
        <v>307</v>
      </c>
      <c r="Z126" s="60"/>
      <c r="AA126" s="61" t="s">
        <v>416</v>
      </c>
      <c r="AB126" s="60"/>
      <c r="AC126" s="60"/>
    </row>
    <row r="127" spans="1:29" x14ac:dyDescent="0.25">
      <c r="A127" s="57" t="s">
        <v>123</v>
      </c>
      <c r="B127" s="58" t="s">
        <v>455</v>
      </c>
      <c r="C127" s="58" t="s">
        <v>455</v>
      </c>
      <c r="D127" s="58"/>
      <c r="E127" s="58"/>
      <c r="F127" s="58"/>
      <c r="G127" s="58"/>
      <c r="H127" s="58"/>
      <c r="I127" s="58"/>
      <c r="J127" s="58"/>
      <c r="K127" s="58"/>
      <c r="L127" s="63" t="s">
        <v>456</v>
      </c>
      <c r="M127" s="58" t="s">
        <v>455</v>
      </c>
      <c r="N127" s="58"/>
      <c r="O127" s="58" t="s">
        <v>455</v>
      </c>
      <c r="P127" s="58"/>
      <c r="Q127" s="58"/>
      <c r="R127" s="58"/>
      <c r="S127" s="58"/>
      <c r="T127" s="64" t="s">
        <v>456</v>
      </c>
      <c r="U127" s="59">
        <v>8</v>
      </c>
      <c r="V127" s="59" t="s">
        <v>455</v>
      </c>
      <c r="W127" s="59"/>
      <c r="X127" s="59"/>
      <c r="Y127" s="61" t="s">
        <v>307</v>
      </c>
      <c r="Z127" s="60"/>
      <c r="AA127" s="61" t="s">
        <v>411</v>
      </c>
      <c r="AB127" s="60"/>
      <c r="AC127" s="60"/>
    </row>
    <row r="128" spans="1:29" x14ac:dyDescent="0.25">
      <c r="A128" s="57" t="s">
        <v>124</v>
      </c>
      <c r="B128" s="58" t="s">
        <v>455</v>
      </c>
      <c r="C128" s="58" t="s">
        <v>455</v>
      </c>
      <c r="D128" s="58" t="s">
        <v>455</v>
      </c>
      <c r="E128" s="58" t="s">
        <v>455</v>
      </c>
      <c r="F128" s="58" t="s">
        <v>455</v>
      </c>
      <c r="G128" s="58" t="s">
        <v>455</v>
      </c>
      <c r="H128" s="58" t="s">
        <v>455</v>
      </c>
      <c r="I128" s="58" t="s">
        <v>455</v>
      </c>
      <c r="J128" s="58" t="s">
        <v>455</v>
      </c>
      <c r="K128" s="58" t="s">
        <v>455</v>
      </c>
      <c r="L128" s="63" t="s">
        <v>457</v>
      </c>
      <c r="M128" s="58"/>
      <c r="N128" s="58"/>
      <c r="O128" s="58" t="s">
        <v>455</v>
      </c>
      <c r="P128" s="58" t="s">
        <v>455</v>
      </c>
      <c r="Q128" s="58" t="s">
        <v>455</v>
      </c>
      <c r="R128" s="58"/>
      <c r="S128" s="58"/>
      <c r="T128" s="64" t="s">
        <v>462</v>
      </c>
      <c r="U128" s="59">
        <v>10</v>
      </c>
      <c r="V128" s="59"/>
      <c r="W128" s="59" t="s">
        <v>455</v>
      </c>
      <c r="X128" s="59"/>
      <c r="Y128" s="61" t="s">
        <v>307</v>
      </c>
      <c r="Z128" s="60"/>
      <c r="AA128" s="61" t="s">
        <v>433</v>
      </c>
      <c r="AB128" s="60"/>
      <c r="AC128" s="60"/>
    </row>
    <row r="129" spans="1:29" x14ac:dyDescent="0.25">
      <c r="A129" s="57" t="s">
        <v>339</v>
      </c>
      <c r="B129" s="58" t="s">
        <v>455</v>
      </c>
      <c r="C129" s="58" t="s">
        <v>455</v>
      </c>
      <c r="D129" s="58" t="s">
        <v>455</v>
      </c>
      <c r="E129" s="58" t="s">
        <v>455</v>
      </c>
      <c r="F129" s="58" t="s">
        <v>455</v>
      </c>
      <c r="G129" s="58" t="s">
        <v>455</v>
      </c>
      <c r="H129" s="58" t="s">
        <v>455</v>
      </c>
      <c r="I129" s="58" t="s">
        <v>455</v>
      </c>
      <c r="J129" s="58" t="s">
        <v>455</v>
      </c>
      <c r="K129" s="58"/>
      <c r="L129" s="63" t="s">
        <v>459</v>
      </c>
      <c r="M129" s="58" t="s">
        <v>455</v>
      </c>
      <c r="N129" s="58" t="s">
        <v>455</v>
      </c>
      <c r="O129" s="58" t="s">
        <v>455</v>
      </c>
      <c r="P129" s="58" t="s">
        <v>455</v>
      </c>
      <c r="Q129" s="58" t="s">
        <v>455</v>
      </c>
      <c r="R129" s="58"/>
      <c r="S129" s="58"/>
      <c r="T129" s="64" t="s">
        <v>461</v>
      </c>
      <c r="U129" s="59">
        <v>7</v>
      </c>
      <c r="V129" s="59" t="s">
        <v>455</v>
      </c>
      <c r="W129" s="59"/>
      <c r="X129" s="59"/>
      <c r="Y129" s="61" t="s">
        <v>307</v>
      </c>
      <c r="Z129" s="60"/>
      <c r="AA129" s="61" t="s">
        <v>465</v>
      </c>
      <c r="AB129" s="60"/>
      <c r="AC129" s="60"/>
    </row>
    <row r="130" spans="1:29" x14ac:dyDescent="0.25">
      <c r="A130" s="94" t="s">
        <v>505</v>
      </c>
      <c r="B130" s="96"/>
      <c r="C130" s="96"/>
      <c r="D130" s="96"/>
      <c r="E130" s="96"/>
      <c r="F130" s="96"/>
      <c r="G130" s="96"/>
      <c r="H130" s="96"/>
      <c r="I130" s="96"/>
      <c r="J130" s="96"/>
      <c r="K130" s="96"/>
      <c r="L130" s="96"/>
      <c r="M130" s="96"/>
      <c r="N130" s="96"/>
      <c r="O130" s="96"/>
      <c r="P130" s="96"/>
      <c r="Q130" s="96"/>
      <c r="R130" s="96"/>
      <c r="S130" s="96"/>
      <c r="T130" s="97"/>
      <c r="U130" s="98"/>
      <c r="V130" s="98"/>
      <c r="W130" s="98"/>
      <c r="X130" s="98"/>
      <c r="Y130" s="99"/>
      <c r="Z130" s="99"/>
      <c r="AA130" s="99"/>
      <c r="AB130" s="99"/>
      <c r="AC130" s="99"/>
    </row>
    <row r="131" spans="1:29" x14ac:dyDescent="0.25">
      <c r="A131" s="57" t="s">
        <v>126</v>
      </c>
      <c r="B131" s="58" t="s">
        <v>455</v>
      </c>
      <c r="C131" s="58" t="s">
        <v>455</v>
      </c>
      <c r="D131" s="58"/>
      <c r="E131" s="58"/>
      <c r="F131" s="58"/>
      <c r="G131" s="58"/>
      <c r="H131" s="58"/>
      <c r="I131" s="58"/>
      <c r="J131" s="58"/>
      <c r="K131" s="58"/>
      <c r="L131" s="63" t="s">
        <v>456</v>
      </c>
      <c r="M131" s="58"/>
      <c r="N131" s="58"/>
      <c r="O131" s="58" t="s">
        <v>455</v>
      </c>
      <c r="P131" s="58"/>
      <c r="Q131" s="58"/>
      <c r="R131" s="58"/>
      <c r="S131" s="58"/>
      <c r="T131" s="64" t="s">
        <v>453</v>
      </c>
      <c r="U131" s="59">
        <v>10</v>
      </c>
      <c r="V131" s="59"/>
      <c r="W131" s="59" t="s">
        <v>455</v>
      </c>
      <c r="X131" s="59"/>
      <c r="Y131" s="61" t="s">
        <v>307</v>
      </c>
      <c r="Z131" s="60"/>
      <c r="AA131" s="61" t="s">
        <v>410</v>
      </c>
      <c r="AB131" s="60"/>
      <c r="AC131" s="60"/>
    </row>
    <row r="132" spans="1:29" x14ac:dyDescent="0.25">
      <c r="A132" s="94" t="s">
        <v>506</v>
      </c>
      <c r="B132" s="96"/>
      <c r="C132" s="96"/>
      <c r="D132" s="96"/>
      <c r="E132" s="96"/>
      <c r="F132" s="96"/>
      <c r="G132" s="96"/>
      <c r="H132" s="96"/>
      <c r="I132" s="96"/>
      <c r="J132" s="96"/>
      <c r="K132" s="96"/>
      <c r="L132" s="96"/>
      <c r="M132" s="96"/>
      <c r="N132" s="96"/>
      <c r="O132" s="96"/>
      <c r="P132" s="96"/>
      <c r="Q132" s="96"/>
      <c r="R132" s="96"/>
      <c r="S132" s="96"/>
      <c r="T132" s="97"/>
      <c r="U132" s="98"/>
      <c r="V132" s="98"/>
      <c r="W132" s="98"/>
      <c r="X132" s="98"/>
      <c r="Y132" s="99"/>
      <c r="Z132" s="99"/>
      <c r="AA132" s="99"/>
      <c r="AB132" s="99"/>
      <c r="AC132" s="99"/>
    </row>
    <row r="133" spans="1:29" x14ac:dyDescent="0.25">
      <c r="A133" s="57" t="s">
        <v>127</v>
      </c>
      <c r="B133" s="58"/>
      <c r="C133" s="58"/>
      <c r="D133" s="58" t="s">
        <v>455</v>
      </c>
      <c r="E133" s="58" t="s">
        <v>455</v>
      </c>
      <c r="F133" s="58"/>
      <c r="G133" s="58" t="s">
        <v>455</v>
      </c>
      <c r="H133" s="58"/>
      <c r="I133" s="58"/>
      <c r="J133" s="58"/>
      <c r="K133" s="58"/>
      <c r="L133" s="63" t="s">
        <v>462</v>
      </c>
      <c r="M133" s="58"/>
      <c r="N133" s="58"/>
      <c r="O133" s="58"/>
      <c r="P133" s="58" t="s">
        <v>455</v>
      </c>
      <c r="Q133" s="58"/>
      <c r="R133" s="58"/>
      <c r="S133" s="58"/>
      <c r="T133" s="64" t="s">
        <v>453</v>
      </c>
      <c r="U133" s="59">
        <v>12</v>
      </c>
      <c r="V133" s="59"/>
      <c r="W133" s="59" t="s">
        <v>455</v>
      </c>
      <c r="X133" s="59"/>
      <c r="Y133" s="61" t="s">
        <v>307</v>
      </c>
      <c r="Z133" s="60"/>
      <c r="AA133" s="61" t="s">
        <v>413</v>
      </c>
      <c r="AB133" s="60"/>
      <c r="AC133" s="60"/>
    </row>
    <row r="134" spans="1:29" x14ac:dyDescent="0.25">
      <c r="A134" s="57" t="s">
        <v>128</v>
      </c>
      <c r="B134" s="58" t="s">
        <v>455</v>
      </c>
      <c r="C134" s="58" t="s">
        <v>455</v>
      </c>
      <c r="D134" s="58" t="s">
        <v>455</v>
      </c>
      <c r="E134" s="58"/>
      <c r="F134" s="58"/>
      <c r="G134" s="58"/>
      <c r="H134" s="58"/>
      <c r="I134" s="58"/>
      <c r="J134" s="58"/>
      <c r="K134" s="58"/>
      <c r="L134" s="63" t="s">
        <v>462</v>
      </c>
      <c r="M134" s="58" t="s">
        <v>455</v>
      </c>
      <c r="N134" s="58" t="s">
        <v>455</v>
      </c>
      <c r="O134" s="58"/>
      <c r="P134" s="58"/>
      <c r="Q134" s="58"/>
      <c r="R134" s="58"/>
      <c r="S134" s="58"/>
      <c r="T134" s="64" t="s">
        <v>456</v>
      </c>
      <c r="U134" s="59">
        <v>12</v>
      </c>
      <c r="V134" s="59"/>
      <c r="W134" s="59" t="s">
        <v>455</v>
      </c>
      <c r="X134" s="59"/>
      <c r="Y134" s="61" t="s">
        <v>307</v>
      </c>
      <c r="Z134" s="60"/>
      <c r="AA134" s="61" t="s">
        <v>414</v>
      </c>
      <c r="AB134" s="60"/>
      <c r="AC134" s="60"/>
    </row>
    <row r="135" spans="1:29" x14ac:dyDescent="0.25">
      <c r="A135" s="57" t="s">
        <v>129</v>
      </c>
      <c r="B135" s="58"/>
      <c r="C135" s="58"/>
      <c r="D135" s="58" t="s">
        <v>455</v>
      </c>
      <c r="E135" s="58"/>
      <c r="F135" s="58" t="s">
        <v>455</v>
      </c>
      <c r="G135" s="58" t="s">
        <v>455</v>
      </c>
      <c r="H135" s="58" t="s">
        <v>455</v>
      </c>
      <c r="I135" s="58"/>
      <c r="J135" s="58"/>
      <c r="K135" s="58"/>
      <c r="L135" s="63" t="s">
        <v>454</v>
      </c>
      <c r="M135" s="58"/>
      <c r="N135" s="58"/>
      <c r="O135" s="58"/>
      <c r="P135" s="58" t="s">
        <v>455</v>
      </c>
      <c r="Q135" s="58" t="s">
        <v>455</v>
      </c>
      <c r="R135" s="58"/>
      <c r="S135" s="58"/>
      <c r="T135" s="64" t="s">
        <v>456</v>
      </c>
      <c r="U135" s="59">
        <v>14</v>
      </c>
      <c r="V135" s="59"/>
      <c r="W135" s="59"/>
      <c r="X135" s="59" t="s">
        <v>455</v>
      </c>
      <c r="Y135" s="61" t="s">
        <v>307</v>
      </c>
      <c r="Z135" s="60"/>
      <c r="AA135" s="61" t="s">
        <v>417</v>
      </c>
      <c r="AB135" s="60"/>
      <c r="AC135" s="60"/>
    </row>
    <row r="136" spans="1:29" x14ac:dyDescent="0.25">
      <c r="A136" s="57" t="s">
        <v>130</v>
      </c>
      <c r="B136" s="58"/>
      <c r="C136" s="58"/>
      <c r="D136" s="58" t="s">
        <v>455</v>
      </c>
      <c r="E136" s="58" t="s">
        <v>455</v>
      </c>
      <c r="F136" s="58" t="s">
        <v>455</v>
      </c>
      <c r="G136" s="58" t="s">
        <v>455</v>
      </c>
      <c r="H136" s="58" t="s">
        <v>455</v>
      </c>
      <c r="I136" s="58" t="s">
        <v>455</v>
      </c>
      <c r="J136" s="58" t="s">
        <v>455</v>
      </c>
      <c r="K136" s="58" t="s">
        <v>455</v>
      </c>
      <c r="L136" s="63" t="s">
        <v>457</v>
      </c>
      <c r="M136" s="58"/>
      <c r="N136" s="58"/>
      <c r="O136" s="58"/>
      <c r="P136" s="58" t="s">
        <v>455</v>
      </c>
      <c r="Q136" s="58" t="s">
        <v>455</v>
      </c>
      <c r="R136" s="58" t="s">
        <v>455</v>
      </c>
      <c r="S136" s="58" t="s">
        <v>455</v>
      </c>
      <c r="T136" s="64" t="s">
        <v>454</v>
      </c>
      <c r="U136" s="59">
        <v>11</v>
      </c>
      <c r="V136" s="59"/>
      <c r="W136" s="59" t="s">
        <v>455</v>
      </c>
      <c r="X136" s="59"/>
      <c r="Y136" s="61" t="s">
        <v>307</v>
      </c>
      <c r="Z136" s="60"/>
      <c r="AA136" s="61" t="s">
        <v>432</v>
      </c>
      <c r="AB136" s="60"/>
      <c r="AC136" s="60"/>
    </row>
    <row r="137" spans="1:29" x14ac:dyDescent="0.25">
      <c r="A137" s="57" t="s">
        <v>131</v>
      </c>
      <c r="B137" s="58" t="s">
        <v>455</v>
      </c>
      <c r="C137" s="58" t="s">
        <v>455</v>
      </c>
      <c r="D137" s="58"/>
      <c r="E137" s="58"/>
      <c r="F137" s="58"/>
      <c r="G137" s="58"/>
      <c r="H137" s="58"/>
      <c r="I137" s="58"/>
      <c r="J137" s="58"/>
      <c r="K137" s="58"/>
      <c r="L137" s="63" t="s">
        <v>456</v>
      </c>
      <c r="M137" s="58" t="s">
        <v>455</v>
      </c>
      <c r="N137" s="58" t="s">
        <v>455</v>
      </c>
      <c r="O137" s="58"/>
      <c r="P137" s="58"/>
      <c r="Q137" s="58"/>
      <c r="R137" s="58"/>
      <c r="S137" s="58"/>
      <c r="T137" s="64" t="s">
        <v>456</v>
      </c>
      <c r="U137" s="59">
        <v>11</v>
      </c>
      <c r="V137" s="59"/>
      <c r="W137" s="59" t="s">
        <v>455</v>
      </c>
      <c r="X137" s="59"/>
      <c r="Y137" s="61" t="s">
        <v>307</v>
      </c>
      <c r="Z137" s="60"/>
      <c r="AA137" s="61" t="s">
        <v>411</v>
      </c>
      <c r="AB137" s="60"/>
      <c r="AC137" s="60"/>
    </row>
    <row r="138" spans="1:29" x14ac:dyDescent="0.25">
      <c r="A138" s="57" t="s">
        <v>132</v>
      </c>
      <c r="B138" s="91"/>
      <c r="C138" s="58"/>
      <c r="D138" s="58"/>
      <c r="E138" s="58"/>
      <c r="F138" s="58"/>
      <c r="G138" s="58" t="s">
        <v>455</v>
      </c>
      <c r="H138" s="58" t="s">
        <v>455</v>
      </c>
      <c r="I138" s="58" t="s">
        <v>455</v>
      </c>
      <c r="J138" s="58" t="s">
        <v>455</v>
      </c>
      <c r="K138" s="58" t="s">
        <v>455</v>
      </c>
      <c r="L138" s="63" t="s">
        <v>461</v>
      </c>
      <c r="M138" s="58"/>
      <c r="N138" s="58"/>
      <c r="O138" s="58"/>
      <c r="P138" s="58"/>
      <c r="Q138" s="58" t="s">
        <v>455</v>
      </c>
      <c r="R138" s="58" t="s">
        <v>455</v>
      </c>
      <c r="S138" s="58" t="s">
        <v>455</v>
      </c>
      <c r="T138" s="64" t="s">
        <v>462</v>
      </c>
      <c r="U138" s="59">
        <v>12</v>
      </c>
      <c r="V138" s="59"/>
      <c r="W138" s="59" t="s">
        <v>455</v>
      </c>
      <c r="X138" s="59"/>
      <c r="Y138" s="61" t="s">
        <v>307</v>
      </c>
      <c r="Z138" s="60"/>
      <c r="AA138" s="61" t="s">
        <v>427</v>
      </c>
      <c r="AB138" s="60"/>
      <c r="AC138" s="60"/>
    </row>
    <row r="139" spans="1:29" x14ac:dyDescent="0.25">
      <c r="A139" s="94" t="s">
        <v>507</v>
      </c>
      <c r="B139" s="95"/>
      <c r="C139" s="96"/>
      <c r="D139" s="96"/>
      <c r="E139" s="96"/>
      <c r="F139" s="96"/>
      <c r="G139" s="96"/>
      <c r="H139" s="96"/>
      <c r="I139" s="96"/>
      <c r="J139" s="96"/>
      <c r="K139" s="96"/>
      <c r="L139" s="96"/>
      <c r="M139" s="96"/>
      <c r="N139" s="96"/>
      <c r="O139" s="96"/>
      <c r="P139" s="96"/>
      <c r="Q139" s="96"/>
      <c r="R139" s="96"/>
      <c r="S139" s="96"/>
      <c r="T139" s="97"/>
      <c r="U139" s="98"/>
      <c r="V139" s="98"/>
      <c r="W139" s="98"/>
      <c r="X139" s="98"/>
      <c r="Y139" s="99"/>
      <c r="Z139" s="99"/>
      <c r="AA139" s="99"/>
      <c r="AB139" s="99"/>
      <c r="AC139" s="99"/>
    </row>
    <row r="140" spans="1:29" x14ac:dyDescent="0.25">
      <c r="A140" s="57" t="s">
        <v>133</v>
      </c>
      <c r="B140" s="91"/>
      <c r="C140" s="58"/>
      <c r="D140" s="58"/>
      <c r="E140" s="58"/>
      <c r="F140" s="58"/>
      <c r="G140" s="58"/>
      <c r="H140" s="58" t="s">
        <v>455</v>
      </c>
      <c r="I140" s="58" t="s">
        <v>455</v>
      </c>
      <c r="J140" s="58" t="s">
        <v>455</v>
      </c>
      <c r="K140" s="58"/>
      <c r="L140" s="63" t="s">
        <v>462</v>
      </c>
      <c r="M140" s="58"/>
      <c r="N140" s="58"/>
      <c r="O140" s="58"/>
      <c r="P140" s="58"/>
      <c r="Q140" s="58" t="s">
        <v>455</v>
      </c>
      <c r="R140" s="58"/>
      <c r="S140" s="58"/>
      <c r="T140" s="64" t="s">
        <v>453</v>
      </c>
      <c r="U140" s="59">
        <v>13</v>
      </c>
      <c r="V140" s="59"/>
      <c r="W140" s="59" t="s">
        <v>455</v>
      </c>
      <c r="X140" s="59"/>
      <c r="Y140" s="61" t="s">
        <v>307</v>
      </c>
      <c r="Z140" s="60"/>
      <c r="AA140" s="61" t="s">
        <v>413</v>
      </c>
      <c r="AB140" s="60"/>
      <c r="AC140" s="60"/>
    </row>
    <row r="141" spans="1:29" x14ac:dyDescent="0.25">
      <c r="A141" s="94" t="s">
        <v>508</v>
      </c>
      <c r="B141" s="95"/>
      <c r="C141" s="96"/>
      <c r="D141" s="96"/>
      <c r="E141" s="96"/>
      <c r="F141" s="96"/>
      <c r="G141" s="96"/>
      <c r="H141" s="96"/>
      <c r="I141" s="96"/>
      <c r="J141" s="96"/>
      <c r="K141" s="96"/>
      <c r="L141" s="96"/>
      <c r="M141" s="96"/>
      <c r="N141" s="96"/>
      <c r="O141" s="96"/>
      <c r="P141" s="96"/>
      <c r="Q141" s="96"/>
      <c r="R141" s="96"/>
      <c r="S141" s="96"/>
      <c r="T141" s="97"/>
      <c r="U141" s="98"/>
      <c r="V141" s="98"/>
      <c r="W141" s="98"/>
      <c r="X141" s="98"/>
      <c r="Y141" s="99"/>
      <c r="Z141" s="99"/>
      <c r="AA141" s="99"/>
      <c r="AB141" s="99"/>
      <c r="AC141" s="99"/>
    </row>
    <row r="142" spans="1:29" x14ac:dyDescent="0.25">
      <c r="A142" s="57" t="s">
        <v>134</v>
      </c>
      <c r="B142" s="91"/>
      <c r="C142" s="58"/>
      <c r="D142" s="58" t="s">
        <v>455</v>
      </c>
      <c r="E142" s="58" t="s">
        <v>455</v>
      </c>
      <c r="F142" s="58"/>
      <c r="G142" s="58"/>
      <c r="H142" s="58"/>
      <c r="I142" s="58"/>
      <c r="J142" s="58"/>
      <c r="K142" s="58"/>
      <c r="L142" s="63" t="s">
        <v>456</v>
      </c>
      <c r="M142" s="58"/>
      <c r="N142" s="58"/>
      <c r="O142" s="58"/>
      <c r="P142" s="58" t="s">
        <v>455</v>
      </c>
      <c r="Q142" s="58"/>
      <c r="R142" s="58"/>
      <c r="S142" s="58"/>
      <c r="T142" s="64" t="s">
        <v>453</v>
      </c>
      <c r="U142" s="59">
        <v>15</v>
      </c>
      <c r="V142" s="59"/>
      <c r="W142" s="59"/>
      <c r="X142" s="59" t="s">
        <v>455</v>
      </c>
      <c r="Y142" s="61" t="s">
        <v>307</v>
      </c>
      <c r="Z142" s="60"/>
      <c r="AA142" s="61" t="s">
        <v>410</v>
      </c>
      <c r="AB142" s="60"/>
      <c r="AC142" s="60"/>
    </row>
    <row r="143" spans="1:29" x14ac:dyDescent="0.25">
      <c r="A143" s="57" t="s">
        <v>246</v>
      </c>
      <c r="B143" s="91"/>
      <c r="C143" s="58"/>
      <c r="D143" s="58" t="s">
        <v>455</v>
      </c>
      <c r="E143" s="58" t="s">
        <v>455</v>
      </c>
      <c r="F143" s="58" t="s">
        <v>455</v>
      </c>
      <c r="G143" s="58" t="s">
        <v>455</v>
      </c>
      <c r="H143" s="58" t="s">
        <v>455</v>
      </c>
      <c r="I143" s="58"/>
      <c r="J143" s="58"/>
      <c r="K143" s="58"/>
      <c r="L143" s="63" t="s">
        <v>461</v>
      </c>
      <c r="M143" s="58"/>
      <c r="N143" s="58"/>
      <c r="O143" s="58"/>
      <c r="P143" s="58" t="s">
        <v>455</v>
      </c>
      <c r="Q143" s="58" t="s">
        <v>455</v>
      </c>
      <c r="R143" s="58"/>
      <c r="S143" s="58"/>
      <c r="T143" s="64" t="s">
        <v>456</v>
      </c>
      <c r="U143" s="59">
        <v>14</v>
      </c>
      <c r="V143" s="59"/>
      <c r="W143" s="59"/>
      <c r="X143" s="59" t="s">
        <v>455</v>
      </c>
      <c r="Y143" s="61" t="s">
        <v>307</v>
      </c>
      <c r="Z143" s="60"/>
      <c r="AA143" s="61" t="s">
        <v>420</v>
      </c>
      <c r="AB143" s="60"/>
      <c r="AC143" s="60"/>
    </row>
    <row r="144" spans="1:29" x14ac:dyDescent="0.25">
      <c r="A144" s="57" t="s">
        <v>135</v>
      </c>
      <c r="B144" s="91"/>
      <c r="C144" s="58"/>
      <c r="D144" s="58"/>
      <c r="E144" s="58"/>
      <c r="F144" s="58" t="s">
        <v>455</v>
      </c>
      <c r="G144" s="58" t="s">
        <v>455</v>
      </c>
      <c r="H144" s="58" t="s">
        <v>455</v>
      </c>
      <c r="I144" s="58" t="s">
        <v>455</v>
      </c>
      <c r="J144" s="58" t="s">
        <v>455</v>
      </c>
      <c r="K144" s="58" t="s">
        <v>455</v>
      </c>
      <c r="L144" s="63" t="s">
        <v>460</v>
      </c>
      <c r="M144" s="58"/>
      <c r="N144" s="58"/>
      <c r="O144" s="58"/>
      <c r="P144" s="58"/>
      <c r="Q144" s="58" t="s">
        <v>455</v>
      </c>
      <c r="R144" s="58" t="s">
        <v>455</v>
      </c>
      <c r="S144" s="58" t="s">
        <v>455</v>
      </c>
      <c r="T144" s="64" t="s">
        <v>462</v>
      </c>
      <c r="U144" s="59">
        <v>9</v>
      </c>
      <c r="V144" s="59" t="s">
        <v>455</v>
      </c>
      <c r="W144" s="59"/>
      <c r="X144" s="59"/>
      <c r="Y144" s="61" t="s">
        <v>307</v>
      </c>
      <c r="Z144" s="60"/>
      <c r="AA144" s="61" t="s">
        <v>424</v>
      </c>
      <c r="AB144" s="60"/>
      <c r="AC144" s="60"/>
    </row>
    <row r="145" spans="1:29" x14ac:dyDescent="0.25">
      <c r="A145" s="57" t="s">
        <v>136</v>
      </c>
      <c r="B145" s="58" t="s">
        <v>455</v>
      </c>
      <c r="C145" s="58" t="s">
        <v>455</v>
      </c>
      <c r="D145" s="58"/>
      <c r="E145" s="58"/>
      <c r="F145" s="58" t="s">
        <v>455</v>
      </c>
      <c r="G145" s="58"/>
      <c r="H145" s="58"/>
      <c r="I145" s="58"/>
      <c r="J145" s="58"/>
      <c r="K145" s="58"/>
      <c r="L145" s="63" t="s">
        <v>462</v>
      </c>
      <c r="M145" s="58" t="s">
        <v>455</v>
      </c>
      <c r="N145" s="58"/>
      <c r="O145" s="58"/>
      <c r="P145" s="58"/>
      <c r="Q145" s="58"/>
      <c r="R145" s="58"/>
      <c r="S145" s="58"/>
      <c r="T145" s="64" t="s">
        <v>453</v>
      </c>
      <c r="U145" s="59">
        <v>10</v>
      </c>
      <c r="V145" s="59"/>
      <c r="W145" s="59" t="s">
        <v>455</v>
      </c>
      <c r="X145" s="59"/>
      <c r="Y145" s="61" t="s">
        <v>307</v>
      </c>
      <c r="Z145" s="60"/>
      <c r="AA145" s="61" t="s">
        <v>413</v>
      </c>
      <c r="AB145" s="60"/>
      <c r="AC145" s="60"/>
    </row>
    <row r="146" spans="1:29" x14ac:dyDescent="0.25">
      <c r="A146" s="57" t="s">
        <v>137</v>
      </c>
      <c r="B146" s="91"/>
      <c r="C146" s="58"/>
      <c r="D146" s="58"/>
      <c r="E146" s="58"/>
      <c r="F146" s="58" t="s">
        <v>455</v>
      </c>
      <c r="G146" s="58" t="s">
        <v>455</v>
      </c>
      <c r="H146" s="58" t="s">
        <v>455</v>
      </c>
      <c r="I146" s="58" t="s">
        <v>455</v>
      </c>
      <c r="J146" s="58" t="s">
        <v>455</v>
      </c>
      <c r="K146" s="58" t="s">
        <v>455</v>
      </c>
      <c r="L146" s="63" t="s">
        <v>460</v>
      </c>
      <c r="M146" s="58"/>
      <c r="N146" s="58"/>
      <c r="O146" s="58"/>
      <c r="P146" s="58"/>
      <c r="Q146" s="58" t="s">
        <v>455</v>
      </c>
      <c r="R146" s="58"/>
      <c r="S146" s="58"/>
      <c r="T146" s="64" t="s">
        <v>453</v>
      </c>
      <c r="U146" s="59">
        <v>14</v>
      </c>
      <c r="V146" s="59"/>
      <c r="W146" s="59"/>
      <c r="X146" s="59" t="s">
        <v>455</v>
      </c>
      <c r="Y146" s="61" t="s">
        <v>307</v>
      </c>
      <c r="Z146" s="60"/>
      <c r="AA146" s="61" t="s">
        <v>466</v>
      </c>
      <c r="AB146" s="60"/>
      <c r="AC146" s="60"/>
    </row>
    <row r="147" spans="1:29" x14ac:dyDescent="0.25">
      <c r="A147" s="57" t="s">
        <v>138</v>
      </c>
      <c r="B147" s="91"/>
      <c r="C147" s="58"/>
      <c r="D147" s="58"/>
      <c r="E147" s="58"/>
      <c r="F147" s="58"/>
      <c r="G147" s="58"/>
      <c r="H147" s="58" t="s">
        <v>455</v>
      </c>
      <c r="I147" s="58"/>
      <c r="J147" s="58"/>
      <c r="K147" s="58" t="s">
        <v>455</v>
      </c>
      <c r="L147" s="63" t="s">
        <v>456</v>
      </c>
      <c r="M147" s="58"/>
      <c r="N147" s="58"/>
      <c r="O147" s="58"/>
      <c r="P147" s="58"/>
      <c r="Q147" s="58"/>
      <c r="R147" s="58"/>
      <c r="S147" s="58" t="s">
        <v>455</v>
      </c>
      <c r="T147" s="64" t="s">
        <v>453</v>
      </c>
      <c r="U147" s="59">
        <v>14</v>
      </c>
      <c r="V147" s="59"/>
      <c r="W147" s="59"/>
      <c r="X147" s="59" t="s">
        <v>455</v>
      </c>
      <c r="Y147" s="61" t="s">
        <v>307</v>
      </c>
      <c r="Z147" s="60"/>
      <c r="AA147" s="61" t="s">
        <v>410</v>
      </c>
      <c r="AB147" s="60"/>
      <c r="AC147" s="60"/>
    </row>
    <row r="148" spans="1:29" x14ac:dyDescent="0.25">
      <c r="A148" s="57" t="s">
        <v>139</v>
      </c>
      <c r="B148" s="91"/>
      <c r="C148" s="58"/>
      <c r="D148" s="58"/>
      <c r="E148" s="58"/>
      <c r="F148" s="58" t="s">
        <v>455</v>
      </c>
      <c r="G148" s="58" t="s">
        <v>455</v>
      </c>
      <c r="H148" s="58" t="s">
        <v>455</v>
      </c>
      <c r="I148" s="58" t="s">
        <v>455</v>
      </c>
      <c r="J148" s="58" t="s">
        <v>455</v>
      </c>
      <c r="K148" s="58"/>
      <c r="L148" s="63" t="s">
        <v>461</v>
      </c>
      <c r="M148" s="58"/>
      <c r="N148" s="58"/>
      <c r="O148" s="58"/>
      <c r="P148" s="58"/>
      <c r="Q148" s="58" t="s">
        <v>455</v>
      </c>
      <c r="R148" s="58"/>
      <c r="S148" s="58"/>
      <c r="T148" s="64" t="s">
        <v>453</v>
      </c>
      <c r="U148" s="59">
        <v>14</v>
      </c>
      <c r="V148" s="59"/>
      <c r="W148" s="59"/>
      <c r="X148" s="59" t="s">
        <v>455</v>
      </c>
      <c r="Y148" s="61" t="s">
        <v>303</v>
      </c>
      <c r="Z148" s="60"/>
      <c r="AA148" s="61" t="s">
        <v>419</v>
      </c>
      <c r="AB148" s="60"/>
      <c r="AC148" s="60"/>
    </row>
    <row r="149" spans="1:29" x14ac:dyDescent="0.25">
      <c r="A149" s="57" t="s">
        <v>140</v>
      </c>
      <c r="B149" s="91"/>
      <c r="C149" s="58"/>
      <c r="D149" s="58"/>
      <c r="E149" s="58"/>
      <c r="F149" s="58" t="s">
        <v>455</v>
      </c>
      <c r="G149" s="58" t="s">
        <v>455</v>
      </c>
      <c r="H149" s="58" t="s">
        <v>455</v>
      </c>
      <c r="I149" s="58"/>
      <c r="J149" s="58"/>
      <c r="K149" s="58"/>
      <c r="L149" s="63" t="s">
        <v>462</v>
      </c>
      <c r="M149" s="58"/>
      <c r="N149" s="58"/>
      <c r="O149" s="58"/>
      <c r="P149" s="58"/>
      <c r="Q149" s="58" t="s">
        <v>455</v>
      </c>
      <c r="R149" s="58"/>
      <c r="S149" s="58"/>
      <c r="T149" s="64" t="s">
        <v>453</v>
      </c>
      <c r="U149" s="59">
        <v>15</v>
      </c>
      <c r="V149" s="59"/>
      <c r="W149" s="59"/>
      <c r="X149" s="59" t="s">
        <v>455</v>
      </c>
      <c r="Y149" s="61" t="s">
        <v>307</v>
      </c>
      <c r="Z149" s="60"/>
      <c r="AA149" s="61" t="s">
        <v>416</v>
      </c>
      <c r="AB149" s="60"/>
      <c r="AC149" s="60"/>
    </row>
    <row r="150" spans="1:29" x14ac:dyDescent="0.25">
      <c r="A150" s="57" t="s">
        <v>141</v>
      </c>
      <c r="B150" s="103"/>
      <c r="C150" s="104"/>
      <c r="D150" s="104"/>
      <c r="E150" s="104"/>
      <c r="F150" s="104" t="s">
        <v>455</v>
      </c>
      <c r="G150" s="104"/>
      <c r="H150" s="104" t="s">
        <v>455</v>
      </c>
      <c r="I150" s="104" t="s">
        <v>455</v>
      </c>
      <c r="J150" s="104" t="s">
        <v>455</v>
      </c>
      <c r="K150" s="104" t="s">
        <v>455</v>
      </c>
      <c r="L150" s="105" t="s">
        <v>461</v>
      </c>
      <c r="M150" s="104"/>
      <c r="N150" s="104"/>
      <c r="O150" s="104"/>
      <c r="P150" s="104"/>
      <c r="Q150" s="104" t="s">
        <v>455</v>
      </c>
      <c r="R150" s="104"/>
      <c r="S150" s="104"/>
      <c r="T150" s="106" t="s">
        <v>453</v>
      </c>
      <c r="U150" s="107">
        <v>13</v>
      </c>
      <c r="V150" s="107"/>
      <c r="W150" s="107" t="s">
        <v>455</v>
      </c>
      <c r="X150" s="107"/>
      <c r="Y150" s="57" t="s">
        <v>307</v>
      </c>
      <c r="Z150" s="93"/>
      <c r="AA150" s="57" t="s">
        <v>419</v>
      </c>
      <c r="AB150" s="93"/>
      <c r="AC150" s="93"/>
    </row>
    <row r="151" spans="1:29" x14ac:dyDescent="0.25">
      <c r="A151" s="57" t="s">
        <v>142</v>
      </c>
      <c r="B151" s="91"/>
      <c r="C151" s="58"/>
      <c r="D151" s="58"/>
      <c r="E151" s="58"/>
      <c r="F151" s="58" t="s">
        <v>455</v>
      </c>
      <c r="G151" s="58"/>
      <c r="H151" s="58" t="s">
        <v>455</v>
      </c>
      <c r="I151" s="58"/>
      <c r="J151" s="58"/>
      <c r="K151" s="58" t="s">
        <v>455</v>
      </c>
      <c r="L151" s="63" t="s">
        <v>462</v>
      </c>
      <c r="M151" s="58"/>
      <c r="N151" s="58"/>
      <c r="O151" s="58"/>
      <c r="P151" s="58"/>
      <c r="Q151" s="58"/>
      <c r="R151" s="58"/>
      <c r="S151" s="58" t="s">
        <v>455</v>
      </c>
      <c r="T151" s="64" t="s">
        <v>453</v>
      </c>
      <c r="U151" s="59">
        <v>14</v>
      </c>
      <c r="V151" s="59"/>
      <c r="W151" s="59"/>
      <c r="X151" s="59" t="s">
        <v>455</v>
      </c>
      <c r="Y151" s="61" t="s">
        <v>307</v>
      </c>
      <c r="Z151" s="60"/>
      <c r="AA151" s="61" t="s">
        <v>413</v>
      </c>
      <c r="AB151" s="60"/>
      <c r="AC151" s="60"/>
    </row>
    <row r="152" spans="1:29" x14ac:dyDescent="0.25">
      <c r="A152" s="57" t="s">
        <v>143</v>
      </c>
      <c r="B152" s="91"/>
      <c r="C152" s="58"/>
      <c r="D152" s="58" t="s">
        <v>455</v>
      </c>
      <c r="E152" s="58" t="s">
        <v>455</v>
      </c>
      <c r="F152" s="58" t="s">
        <v>455</v>
      </c>
      <c r="G152" s="58" t="s">
        <v>455</v>
      </c>
      <c r="H152" s="58"/>
      <c r="I152" s="58"/>
      <c r="J152" s="58"/>
      <c r="K152" s="58"/>
      <c r="L152" s="63" t="s">
        <v>454</v>
      </c>
      <c r="M152" s="58"/>
      <c r="N152" s="58"/>
      <c r="O152" s="58"/>
      <c r="P152" s="58" t="s">
        <v>455</v>
      </c>
      <c r="Q152" s="58"/>
      <c r="R152" s="58"/>
      <c r="S152" s="58"/>
      <c r="T152" s="64" t="s">
        <v>453</v>
      </c>
      <c r="U152" s="59">
        <v>13</v>
      </c>
      <c r="V152" s="59"/>
      <c r="W152" s="59" t="s">
        <v>455</v>
      </c>
      <c r="X152" s="59"/>
      <c r="Y152" s="61" t="s">
        <v>307</v>
      </c>
      <c r="Z152" s="60"/>
      <c r="AA152" s="61" t="s">
        <v>416</v>
      </c>
      <c r="AB152" s="60"/>
      <c r="AC152" s="60"/>
    </row>
    <row r="153" spans="1:29" x14ac:dyDescent="0.25">
      <c r="A153" s="57" t="s">
        <v>144</v>
      </c>
      <c r="B153" s="91"/>
      <c r="C153" s="58"/>
      <c r="D153" s="58" t="s">
        <v>455</v>
      </c>
      <c r="E153" s="58" t="s">
        <v>455</v>
      </c>
      <c r="F153" s="58"/>
      <c r="G153" s="58"/>
      <c r="H153" s="58"/>
      <c r="I153" s="58"/>
      <c r="J153" s="58"/>
      <c r="K153" s="58"/>
      <c r="L153" s="63" t="s">
        <v>456</v>
      </c>
      <c r="M153" s="58"/>
      <c r="N153" s="58"/>
      <c r="O153" s="58" t="s">
        <v>455</v>
      </c>
      <c r="P153" s="58"/>
      <c r="Q153" s="58"/>
      <c r="R153" s="58"/>
      <c r="S153" s="58"/>
      <c r="T153" s="64" t="s">
        <v>453</v>
      </c>
      <c r="U153" s="59">
        <v>14</v>
      </c>
      <c r="V153" s="59"/>
      <c r="W153" s="59"/>
      <c r="X153" s="59" t="s">
        <v>455</v>
      </c>
      <c r="Y153" s="61" t="s">
        <v>307</v>
      </c>
      <c r="Z153" s="60"/>
      <c r="AA153" s="61" t="s">
        <v>410</v>
      </c>
      <c r="AB153" s="60"/>
      <c r="AC153" s="60"/>
    </row>
    <row r="154" spans="1:29" x14ac:dyDescent="0.25">
      <c r="A154" s="57" t="s">
        <v>145</v>
      </c>
      <c r="B154" s="91"/>
      <c r="C154" s="58"/>
      <c r="D154" s="58"/>
      <c r="E154" s="58"/>
      <c r="F154" s="58" t="s">
        <v>455</v>
      </c>
      <c r="G154" s="58" t="s">
        <v>455</v>
      </c>
      <c r="H154" s="58" t="s">
        <v>455</v>
      </c>
      <c r="I154" s="58" t="s">
        <v>455</v>
      </c>
      <c r="J154" s="58"/>
      <c r="K154" s="58"/>
      <c r="L154" s="63" t="s">
        <v>454</v>
      </c>
      <c r="M154" s="58"/>
      <c r="N154" s="58"/>
      <c r="O154" s="58"/>
      <c r="P154" s="58"/>
      <c r="Q154" s="58" t="s">
        <v>455</v>
      </c>
      <c r="R154" s="58"/>
      <c r="S154" s="58"/>
      <c r="T154" s="64" t="s">
        <v>453</v>
      </c>
      <c r="U154" s="59">
        <v>14</v>
      </c>
      <c r="V154" s="59"/>
      <c r="W154" s="59"/>
      <c r="X154" s="59" t="s">
        <v>455</v>
      </c>
      <c r="Y154" s="61" t="s">
        <v>307</v>
      </c>
      <c r="Z154" s="60"/>
      <c r="AA154" s="61" t="s">
        <v>416</v>
      </c>
      <c r="AB154" s="60"/>
      <c r="AC154" s="60"/>
    </row>
    <row r="155" spans="1:29" x14ac:dyDescent="0.25">
      <c r="A155" s="57" t="s">
        <v>146</v>
      </c>
      <c r="B155" s="58" t="s">
        <v>455</v>
      </c>
      <c r="C155" s="58" t="s">
        <v>455</v>
      </c>
      <c r="D155" s="58" t="s">
        <v>455</v>
      </c>
      <c r="E155" s="58" t="s">
        <v>455</v>
      </c>
      <c r="F155" s="58"/>
      <c r="G155" s="58"/>
      <c r="H155" s="58"/>
      <c r="I155" s="58"/>
      <c r="J155" s="58"/>
      <c r="K155" s="58"/>
      <c r="L155" s="63" t="s">
        <v>454</v>
      </c>
      <c r="M155" s="58" t="s">
        <v>455</v>
      </c>
      <c r="N155" s="58" t="s">
        <v>455</v>
      </c>
      <c r="O155" s="58" t="s">
        <v>455</v>
      </c>
      <c r="P155" s="58" t="s">
        <v>455</v>
      </c>
      <c r="Q155" s="58"/>
      <c r="R155" s="58"/>
      <c r="S155" s="58"/>
      <c r="T155" s="64" t="s">
        <v>454</v>
      </c>
      <c r="U155" s="59">
        <v>8</v>
      </c>
      <c r="V155" s="59" t="s">
        <v>455</v>
      </c>
      <c r="W155" s="59"/>
      <c r="X155" s="59"/>
      <c r="Y155" s="61" t="s">
        <v>307</v>
      </c>
      <c r="Z155" s="60"/>
      <c r="AA155" s="61" t="s">
        <v>467</v>
      </c>
      <c r="AB155" s="60"/>
      <c r="AC155" s="60"/>
    </row>
    <row r="156" spans="1:29" x14ac:dyDescent="0.25">
      <c r="A156" s="57" t="s">
        <v>147</v>
      </c>
      <c r="B156" s="91"/>
      <c r="C156" s="58"/>
      <c r="D156" s="58" t="s">
        <v>455</v>
      </c>
      <c r="E156" s="58" t="s">
        <v>455</v>
      </c>
      <c r="F156" s="58" t="s">
        <v>455</v>
      </c>
      <c r="G156" s="58" t="s">
        <v>455</v>
      </c>
      <c r="H156" s="58" t="s">
        <v>455</v>
      </c>
      <c r="I156" s="58"/>
      <c r="J156" s="58"/>
      <c r="K156" s="58"/>
      <c r="L156" s="63" t="s">
        <v>461</v>
      </c>
      <c r="M156" s="58"/>
      <c r="N156" s="58"/>
      <c r="O156" s="58"/>
      <c r="P156" s="58"/>
      <c r="Q156" s="58" t="s">
        <v>455</v>
      </c>
      <c r="R156" s="58"/>
      <c r="S156" s="58"/>
      <c r="T156" s="64" t="s">
        <v>453</v>
      </c>
      <c r="U156" s="59">
        <v>15</v>
      </c>
      <c r="V156" s="59"/>
      <c r="W156" s="59"/>
      <c r="X156" s="59" t="s">
        <v>455</v>
      </c>
      <c r="Y156" s="61" t="s">
        <v>307</v>
      </c>
      <c r="Z156" s="60"/>
      <c r="AA156" s="61" t="s">
        <v>419</v>
      </c>
      <c r="AB156" s="60"/>
      <c r="AC156" s="60"/>
    </row>
    <row r="157" spans="1:29" x14ac:dyDescent="0.25">
      <c r="A157" s="57" t="s">
        <v>148</v>
      </c>
      <c r="B157" s="91"/>
      <c r="C157" s="58"/>
      <c r="D157" s="58" t="s">
        <v>455</v>
      </c>
      <c r="E157" s="58" t="s">
        <v>455</v>
      </c>
      <c r="F157" s="58"/>
      <c r="G157" s="58"/>
      <c r="H157" s="58"/>
      <c r="I157" s="58"/>
      <c r="J157" s="58"/>
      <c r="K157" s="58"/>
      <c r="L157" s="63" t="s">
        <v>456</v>
      </c>
      <c r="M157" s="58"/>
      <c r="N157" s="58"/>
      <c r="O157" s="58" t="s">
        <v>455</v>
      </c>
      <c r="P157" s="58"/>
      <c r="Q157" s="58"/>
      <c r="R157" s="58"/>
      <c r="S157" s="58"/>
      <c r="T157" s="64" t="s">
        <v>453</v>
      </c>
      <c r="U157" s="59">
        <v>14</v>
      </c>
      <c r="V157" s="59"/>
      <c r="W157" s="59"/>
      <c r="X157" s="59" t="s">
        <v>455</v>
      </c>
      <c r="Y157" s="61" t="s">
        <v>305</v>
      </c>
      <c r="Z157" s="60"/>
      <c r="AA157" s="61" t="s">
        <v>410</v>
      </c>
      <c r="AB157" s="60"/>
      <c r="AC157" s="60"/>
    </row>
    <row r="158" spans="1:29" x14ac:dyDescent="0.25">
      <c r="A158" s="94" t="s">
        <v>509</v>
      </c>
      <c r="B158" s="95"/>
      <c r="C158" s="96"/>
      <c r="D158" s="96"/>
      <c r="E158" s="96"/>
      <c r="F158" s="96"/>
      <c r="G158" s="96"/>
      <c r="H158" s="96"/>
      <c r="I158" s="96"/>
      <c r="J158" s="96"/>
      <c r="K158" s="96"/>
      <c r="L158" s="96"/>
      <c r="M158" s="96"/>
      <c r="N158" s="96"/>
      <c r="O158" s="96"/>
      <c r="P158" s="96"/>
      <c r="Q158" s="96"/>
      <c r="R158" s="96"/>
      <c r="S158" s="96"/>
      <c r="T158" s="97"/>
      <c r="U158" s="98"/>
      <c r="V158" s="98"/>
      <c r="W158" s="98"/>
      <c r="X158" s="98"/>
      <c r="Y158" s="99"/>
      <c r="Z158" s="99"/>
      <c r="AA158" s="99"/>
      <c r="AB158" s="99"/>
      <c r="AC158" s="99"/>
    </row>
    <row r="159" spans="1:29" x14ac:dyDescent="0.25">
      <c r="A159" s="57" t="s">
        <v>149</v>
      </c>
      <c r="B159" s="58" t="s">
        <v>455</v>
      </c>
      <c r="C159" s="58" t="s">
        <v>455</v>
      </c>
      <c r="D159" s="58"/>
      <c r="E159" s="58"/>
      <c r="F159" s="58"/>
      <c r="G159" s="58"/>
      <c r="H159" s="58"/>
      <c r="I159" s="58"/>
      <c r="J159" s="58"/>
      <c r="K159" s="58"/>
      <c r="L159" s="63" t="s">
        <v>456</v>
      </c>
      <c r="M159" s="58" t="s">
        <v>455</v>
      </c>
      <c r="N159" s="58" t="s">
        <v>455</v>
      </c>
      <c r="O159" s="58"/>
      <c r="P159" s="58"/>
      <c r="Q159" s="58"/>
      <c r="R159" s="58"/>
      <c r="S159" s="58"/>
      <c r="T159" s="64" t="s">
        <v>456</v>
      </c>
      <c r="U159" s="59">
        <v>12</v>
      </c>
      <c r="V159" s="59"/>
      <c r="W159" s="59" t="s">
        <v>455</v>
      </c>
      <c r="X159" s="59"/>
      <c r="Y159" s="61" t="s">
        <v>307</v>
      </c>
      <c r="Z159" s="60"/>
      <c r="AA159" s="61" t="s">
        <v>411</v>
      </c>
      <c r="AB159" s="60"/>
      <c r="AC159" s="60"/>
    </row>
    <row r="160" spans="1:29" x14ac:dyDescent="0.25">
      <c r="A160" s="57" t="s">
        <v>295</v>
      </c>
      <c r="B160" s="58" t="s">
        <v>455</v>
      </c>
      <c r="C160" s="58"/>
      <c r="D160" s="58" t="s">
        <v>455</v>
      </c>
      <c r="E160" s="58" t="s">
        <v>455</v>
      </c>
      <c r="F160" s="58"/>
      <c r="G160" s="58"/>
      <c r="H160" s="58"/>
      <c r="I160" s="58"/>
      <c r="J160" s="58"/>
      <c r="K160" s="58"/>
      <c r="L160" s="63" t="s">
        <v>462</v>
      </c>
      <c r="M160" s="58"/>
      <c r="N160" s="58"/>
      <c r="O160" s="58" t="s">
        <v>455</v>
      </c>
      <c r="P160" s="58"/>
      <c r="Q160" s="58"/>
      <c r="R160" s="58"/>
      <c r="S160" s="58"/>
      <c r="T160" s="64" t="s">
        <v>453</v>
      </c>
      <c r="U160" s="59">
        <v>12</v>
      </c>
      <c r="V160" s="59"/>
      <c r="W160" s="59" t="s">
        <v>455</v>
      </c>
      <c r="X160" s="59"/>
      <c r="Y160" s="61" t="s">
        <v>307</v>
      </c>
      <c r="Z160" s="60"/>
      <c r="AA160" s="61" t="s">
        <v>413</v>
      </c>
      <c r="AB160" s="60"/>
      <c r="AC160" s="60"/>
    </row>
    <row r="161" spans="1:29" x14ac:dyDescent="0.25">
      <c r="A161" s="57" t="s">
        <v>150</v>
      </c>
      <c r="B161" s="58" t="s">
        <v>455</v>
      </c>
      <c r="C161" s="58" t="s">
        <v>455</v>
      </c>
      <c r="D161" s="58"/>
      <c r="E161" s="58"/>
      <c r="F161" s="58"/>
      <c r="G161" s="58"/>
      <c r="H161" s="58"/>
      <c r="I161" s="58"/>
      <c r="J161" s="58"/>
      <c r="K161" s="58"/>
      <c r="L161" s="63" t="s">
        <v>456</v>
      </c>
      <c r="M161" s="58" t="s">
        <v>455</v>
      </c>
      <c r="N161" s="58" t="s">
        <v>455</v>
      </c>
      <c r="O161" s="58" t="s">
        <v>455</v>
      </c>
      <c r="P161" s="58"/>
      <c r="Q161" s="58"/>
      <c r="R161" s="58"/>
      <c r="S161" s="58"/>
      <c r="T161" s="64" t="s">
        <v>462</v>
      </c>
      <c r="U161" s="59">
        <v>14</v>
      </c>
      <c r="V161" s="59"/>
      <c r="W161" s="59"/>
      <c r="X161" s="59" t="s">
        <v>455</v>
      </c>
      <c r="Y161" s="61" t="s">
        <v>303</v>
      </c>
      <c r="Z161" s="60"/>
      <c r="AA161" s="61" t="s">
        <v>412</v>
      </c>
      <c r="AB161" s="60"/>
      <c r="AC161" s="60"/>
    </row>
    <row r="162" spans="1:29" x14ac:dyDescent="0.25">
      <c r="A162" s="94" t="s">
        <v>510</v>
      </c>
      <c r="B162" s="96"/>
      <c r="C162" s="96"/>
      <c r="D162" s="96"/>
      <c r="E162" s="96"/>
      <c r="F162" s="96"/>
      <c r="G162" s="96"/>
      <c r="H162" s="96"/>
      <c r="I162" s="96"/>
      <c r="J162" s="96"/>
      <c r="K162" s="96"/>
      <c r="L162" s="96"/>
      <c r="M162" s="96"/>
      <c r="N162" s="96"/>
      <c r="O162" s="96"/>
      <c r="P162" s="96"/>
      <c r="Q162" s="96"/>
      <c r="R162" s="96"/>
      <c r="S162" s="96"/>
      <c r="T162" s="97"/>
      <c r="U162" s="98"/>
      <c r="V162" s="98"/>
      <c r="W162" s="98"/>
      <c r="X162" s="98"/>
      <c r="Y162" s="99"/>
      <c r="Z162" s="99"/>
      <c r="AA162" s="99"/>
      <c r="AB162" s="99"/>
      <c r="AC162" s="99"/>
    </row>
    <row r="163" spans="1:29" x14ac:dyDescent="0.25">
      <c r="A163" s="57" t="s">
        <v>152</v>
      </c>
      <c r="B163" s="58" t="s">
        <v>455</v>
      </c>
      <c r="C163" s="58" t="s">
        <v>455</v>
      </c>
      <c r="D163" s="58" t="s">
        <v>455</v>
      </c>
      <c r="E163" s="58" t="s">
        <v>455</v>
      </c>
      <c r="F163" s="58"/>
      <c r="G163" s="58"/>
      <c r="H163" s="58"/>
      <c r="I163" s="58"/>
      <c r="J163" s="58"/>
      <c r="K163" s="58"/>
      <c r="L163" s="63" t="s">
        <v>454</v>
      </c>
      <c r="M163" s="58" t="s">
        <v>455</v>
      </c>
      <c r="N163" s="58"/>
      <c r="O163" s="58" t="s">
        <v>455</v>
      </c>
      <c r="P163" s="58"/>
      <c r="Q163" s="58"/>
      <c r="R163" s="58"/>
      <c r="S163" s="58"/>
      <c r="T163" s="64" t="s">
        <v>456</v>
      </c>
      <c r="U163" s="59">
        <v>10</v>
      </c>
      <c r="V163" s="59"/>
      <c r="W163" s="59" t="s">
        <v>455</v>
      </c>
      <c r="X163" s="59"/>
      <c r="Y163" s="61" t="s">
        <v>307</v>
      </c>
      <c r="Z163" s="60"/>
      <c r="AA163" s="61" t="s">
        <v>417</v>
      </c>
      <c r="AB163" s="60"/>
      <c r="AC163" s="60"/>
    </row>
    <row r="164" spans="1:29" x14ac:dyDescent="0.25">
      <c r="A164" s="94" t="s">
        <v>511</v>
      </c>
      <c r="B164" s="96"/>
      <c r="C164" s="96"/>
      <c r="D164" s="96"/>
      <c r="E164" s="96"/>
      <c r="F164" s="96"/>
      <c r="G164" s="96"/>
      <c r="H164" s="96"/>
      <c r="I164" s="96"/>
      <c r="J164" s="96"/>
      <c r="K164" s="96"/>
      <c r="L164" s="96"/>
      <c r="M164" s="96"/>
      <c r="N164" s="96"/>
      <c r="O164" s="96"/>
      <c r="P164" s="96"/>
      <c r="Q164" s="96"/>
      <c r="R164" s="96"/>
      <c r="S164" s="96"/>
      <c r="T164" s="97"/>
      <c r="U164" s="98"/>
      <c r="V164" s="98"/>
      <c r="W164" s="98"/>
      <c r="X164" s="98"/>
      <c r="Y164" s="99"/>
      <c r="Z164" s="99"/>
      <c r="AA164" s="99"/>
      <c r="AB164" s="99"/>
      <c r="AC164" s="99"/>
    </row>
    <row r="165" spans="1:29" x14ac:dyDescent="0.25">
      <c r="A165" s="57" t="s">
        <v>153</v>
      </c>
      <c r="B165" s="58" t="s">
        <v>455</v>
      </c>
      <c r="C165" s="58" t="s">
        <v>455</v>
      </c>
      <c r="D165" s="58" t="s">
        <v>455</v>
      </c>
      <c r="E165" s="58" t="s">
        <v>455</v>
      </c>
      <c r="F165" s="58" t="s">
        <v>455</v>
      </c>
      <c r="G165" s="58" t="s">
        <v>455</v>
      </c>
      <c r="H165" s="58" t="s">
        <v>455</v>
      </c>
      <c r="I165" s="58" t="s">
        <v>455</v>
      </c>
      <c r="J165" s="58" t="s">
        <v>455</v>
      </c>
      <c r="K165" s="58" t="s">
        <v>455</v>
      </c>
      <c r="L165" s="63" t="s">
        <v>457</v>
      </c>
      <c r="M165" s="58" t="s">
        <v>455</v>
      </c>
      <c r="N165" s="58" t="s">
        <v>455</v>
      </c>
      <c r="O165" s="58" t="s">
        <v>455</v>
      </c>
      <c r="P165" s="58"/>
      <c r="Q165" s="58" t="s">
        <v>455</v>
      </c>
      <c r="R165" s="58" t="s">
        <v>455</v>
      </c>
      <c r="S165" s="58" t="s">
        <v>455</v>
      </c>
      <c r="T165" s="64" t="s">
        <v>460</v>
      </c>
      <c r="U165" s="59">
        <v>5</v>
      </c>
      <c r="V165" s="59" t="s">
        <v>455</v>
      </c>
      <c r="W165" s="59"/>
      <c r="X165" s="59"/>
      <c r="Y165" s="61" t="s">
        <v>307</v>
      </c>
      <c r="Z165" s="60"/>
      <c r="AA165" s="61" t="s">
        <v>438</v>
      </c>
      <c r="AB165" s="60"/>
      <c r="AC165" s="60"/>
    </row>
    <row r="166" spans="1:29" x14ac:dyDescent="0.25">
      <c r="A166" s="57" t="s">
        <v>154</v>
      </c>
      <c r="B166" s="58" t="s">
        <v>455</v>
      </c>
      <c r="C166" s="58" t="s">
        <v>455</v>
      </c>
      <c r="D166" s="58"/>
      <c r="E166" s="58"/>
      <c r="F166" s="58"/>
      <c r="G166" s="58"/>
      <c r="H166" s="58"/>
      <c r="I166" s="58"/>
      <c r="J166" s="58"/>
      <c r="K166" s="58"/>
      <c r="L166" s="63" t="s">
        <v>456</v>
      </c>
      <c r="M166" s="58"/>
      <c r="N166" s="58"/>
      <c r="O166" s="58" t="s">
        <v>455</v>
      </c>
      <c r="P166" s="58"/>
      <c r="Q166" s="58"/>
      <c r="R166" s="58"/>
      <c r="S166" s="58"/>
      <c r="T166" s="64" t="s">
        <v>453</v>
      </c>
      <c r="U166" s="59">
        <v>10</v>
      </c>
      <c r="V166" s="59"/>
      <c r="W166" s="59" t="s">
        <v>455</v>
      </c>
      <c r="X166" s="59"/>
      <c r="Y166" s="61" t="s">
        <v>307</v>
      </c>
      <c r="Z166" s="60"/>
      <c r="AA166" s="61" t="s">
        <v>410</v>
      </c>
      <c r="AB166" s="60"/>
      <c r="AC166" s="60"/>
    </row>
    <row r="167" spans="1:29" x14ac:dyDescent="0.25">
      <c r="A167" s="57" t="s">
        <v>155</v>
      </c>
      <c r="B167" s="58"/>
      <c r="C167" s="58"/>
      <c r="D167" s="58"/>
      <c r="E167" s="58"/>
      <c r="F167" s="58" t="s">
        <v>455</v>
      </c>
      <c r="G167" s="58" t="s">
        <v>455</v>
      </c>
      <c r="H167" s="58" t="s">
        <v>455</v>
      </c>
      <c r="I167" s="58" t="s">
        <v>455</v>
      </c>
      <c r="J167" s="58" t="s">
        <v>455</v>
      </c>
      <c r="K167" s="58"/>
      <c r="L167" s="63" t="s">
        <v>461</v>
      </c>
      <c r="M167" s="58"/>
      <c r="N167" s="58"/>
      <c r="O167" s="58"/>
      <c r="P167" s="58"/>
      <c r="Q167" s="58" t="s">
        <v>455</v>
      </c>
      <c r="R167" s="58"/>
      <c r="S167" s="58"/>
      <c r="T167" s="64" t="s">
        <v>453</v>
      </c>
      <c r="U167" s="59">
        <v>14</v>
      </c>
      <c r="V167" s="59"/>
      <c r="W167" s="59"/>
      <c r="X167" s="59" t="s">
        <v>455</v>
      </c>
      <c r="Y167" s="61" t="s">
        <v>307</v>
      </c>
      <c r="Z167" s="60"/>
      <c r="AA167" s="61" t="s">
        <v>419</v>
      </c>
      <c r="AB167" s="60"/>
      <c r="AC167" s="60"/>
    </row>
    <row r="168" spans="1:29" x14ac:dyDescent="0.25">
      <c r="A168" s="57" t="s">
        <v>262</v>
      </c>
      <c r="B168" s="58"/>
      <c r="C168" s="58"/>
      <c r="D168" s="58"/>
      <c r="E168" s="58"/>
      <c r="F168" s="58" t="s">
        <v>455</v>
      </c>
      <c r="G168" s="58"/>
      <c r="H168" s="58" t="s">
        <v>455</v>
      </c>
      <c r="I168" s="58" t="s">
        <v>455</v>
      </c>
      <c r="J168" s="58" t="s">
        <v>455</v>
      </c>
      <c r="K168" s="58" t="s">
        <v>455</v>
      </c>
      <c r="L168" s="63" t="s">
        <v>461</v>
      </c>
      <c r="M168" s="58"/>
      <c r="N168" s="58"/>
      <c r="O168" s="58"/>
      <c r="P168" s="58"/>
      <c r="Q168" s="58" t="s">
        <v>455</v>
      </c>
      <c r="R168" s="58"/>
      <c r="S168" s="58" t="s">
        <v>455</v>
      </c>
      <c r="T168" s="64" t="s">
        <v>456</v>
      </c>
      <c r="U168" s="59">
        <v>10</v>
      </c>
      <c r="V168" s="59"/>
      <c r="W168" s="59" t="s">
        <v>455</v>
      </c>
      <c r="X168" s="59"/>
      <c r="Y168" s="61" t="s">
        <v>307</v>
      </c>
      <c r="Z168" s="60"/>
      <c r="AA168" s="61" t="s">
        <v>420</v>
      </c>
      <c r="AB168" s="60"/>
      <c r="AC168" s="60"/>
    </row>
    <row r="169" spans="1:29" x14ac:dyDescent="0.25">
      <c r="A169" s="57" t="s">
        <v>325</v>
      </c>
      <c r="B169" s="58"/>
      <c r="C169" s="58"/>
      <c r="D169" s="58"/>
      <c r="E169" s="58"/>
      <c r="F169" s="58"/>
      <c r="G169" s="58"/>
      <c r="H169" s="58" t="s">
        <v>455</v>
      </c>
      <c r="I169" s="58" t="s">
        <v>455</v>
      </c>
      <c r="J169" s="58" t="s">
        <v>455</v>
      </c>
      <c r="K169" s="58" t="s">
        <v>455</v>
      </c>
      <c r="L169" s="63" t="s">
        <v>454</v>
      </c>
      <c r="M169" s="58"/>
      <c r="N169" s="58"/>
      <c r="O169" s="58"/>
      <c r="P169" s="58"/>
      <c r="Q169" s="58"/>
      <c r="R169" s="58" t="s">
        <v>455</v>
      </c>
      <c r="S169" s="58" t="s">
        <v>455</v>
      </c>
      <c r="T169" s="64" t="s">
        <v>456</v>
      </c>
      <c r="U169" s="59">
        <v>6</v>
      </c>
      <c r="V169" s="59" t="s">
        <v>455</v>
      </c>
      <c r="W169" s="59"/>
      <c r="X169" s="59"/>
      <c r="Y169" s="61" t="s">
        <v>307</v>
      </c>
      <c r="Z169" s="60"/>
      <c r="AA169" s="61" t="s">
        <v>417</v>
      </c>
      <c r="AB169" s="60"/>
      <c r="AC169" s="60"/>
    </row>
    <row r="170" spans="1:29" x14ac:dyDescent="0.25">
      <c r="A170" s="57" t="s">
        <v>263</v>
      </c>
      <c r="B170" s="58"/>
      <c r="C170" s="58"/>
      <c r="D170" s="58"/>
      <c r="E170" s="58"/>
      <c r="F170" s="58"/>
      <c r="G170" s="58"/>
      <c r="H170" s="58" t="s">
        <v>455</v>
      </c>
      <c r="I170" s="58"/>
      <c r="J170" s="58"/>
      <c r="K170" s="58" t="s">
        <v>455</v>
      </c>
      <c r="L170" s="63" t="s">
        <v>456</v>
      </c>
      <c r="M170" s="58"/>
      <c r="N170" s="58"/>
      <c r="O170" s="58"/>
      <c r="P170" s="58"/>
      <c r="Q170" s="58"/>
      <c r="R170" s="58"/>
      <c r="S170" s="58" t="s">
        <v>455</v>
      </c>
      <c r="T170" s="64" t="s">
        <v>453</v>
      </c>
      <c r="U170" s="59">
        <v>6</v>
      </c>
      <c r="V170" s="59" t="s">
        <v>455</v>
      </c>
      <c r="W170" s="59"/>
      <c r="X170" s="59"/>
      <c r="Y170" s="61" t="s">
        <v>307</v>
      </c>
      <c r="Z170" s="60"/>
      <c r="AA170" s="61" t="s">
        <v>410</v>
      </c>
      <c r="AB170" s="60"/>
      <c r="AC170" s="60"/>
    </row>
    <row r="171" spans="1:29" x14ac:dyDescent="0.25">
      <c r="A171" s="57" t="s">
        <v>156</v>
      </c>
      <c r="B171" s="58"/>
      <c r="C171" s="58"/>
      <c r="D171" s="58"/>
      <c r="E171" s="58"/>
      <c r="F171" s="58"/>
      <c r="G171" s="58"/>
      <c r="H171" s="58" t="s">
        <v>455</v>
      </c>
      <c r="I171" s="58"/>
      <c r="J171" s="58" t="s">
        <v>455</v>
      </c>
      <c r="K171" s="58" t="s">
        <v>455</v>
      </c>
      <c r="L171" s="63" t="s">
        <v>462</v>
      </c>
      <c r="M171" s="58"/>
      <c r="N171" s="58"/>
      <c r="O171" s="58"/>
      <c r="P171" s="58"/>
      <c r="Q171" s="58"/>
      <c r="R171" s="58"/>
      <c r="S171" s="58" t="s">
        <v>455</v>
      </c>
      <c r="T171" s="64" t="s">
        <v>453</v>
      </c>
      <c r="U171" s="59">
        <v>12</v>
      </c>
      <c r="V171" s="59"/>
      <c r="W171" s="59" t="s">
        <v>455</v>
      </c>
      <c r="X171" s="59"/>
      <c r="Y171" s="61" t="s">
        <v>307</v>
      </c>
      <c r="Z171" s="60"/>
      <c r="AA171" s="61" t="s">
        <v>413</v>
      </c>
      <c r="AB171" s="60"/>
      <c r="AC171" s="60"/>
    </row>
    <row r="172" spans="1:29" x14ac:dyDescent="0.25">
      <c r="A172" s="57" t="s">
        <v>157</v>
      </c>
      <c r="B172" s="58"/>
      <c r="C172" s="58"/>
      <c r="D172" s="58" t="s">
        <v>455</v>
      </c>
      <c r="E172" s="58" t="s">
        <v>455</v>
      </c>
      <c r="F172" s="58" t="s">
        <v>455</v>
      </c>
      <c r="G172" s="58" t="s">
        <v>455</v>
      </c>
      <c r="H172" s="58" t="s">
        <v>455</v>
      </c>
      <c r="I172" s="58" t="s">
        <v>455</v>
      </c>
      <c r="J172" s="58" t="s">
        <v>455</v>
      </c>
      <c r="K172" s="58"/>
      <c r="L172" s="63" t="s">
        <v>458</v>
      </c>
      <c r="M172" s="58"/>
      <c r="N172" s="58"/>
      <c r="O172" s="58"/>
      <c r="P172" s="58" t="s">
        <v>455</v>
      </c>
      <c r="Q172" s="58" t="s">
        <v>455</v>
      </c>
      <c r="R172" s="58" t="s">
        <v>455</v>
      </c>
      <c r="S172" s="58"/>
      <c r="T172" s="64" t="s">
        <v>462</v>
      </c>
      <c r="U172" s="59">
        <v>9</v>
      </c>
      <c r="V172" s="59" t="s">
        <v>455</v>
      </c>
      <c r="W172" s="59"/>
      <c r="X172" s="59"/>
      <c r="Y172" s="61" t="s">
        <v>307</v>
      </c>
      <c r="Z172" s="60"/>
      <c r="AA172" s="61" t="s">
        <v>427</v>
      </c>
      <c r="AB172" s="60"/>
      <c r="AC172" s="60"/>
    </row>
    <row r="173" spans="1:29" x14ac:dyDescent="0.25">
      <c r="A173" s="57" t="s">
        <v>158</v>
      </c>
      <c r="B173" s="58"/>
      <c r="C173" s="58"/>
      <c r="D173" s="58" t="s">
        <v>455</v>
      </c>
      <c r="E173" s="58" t="s">
        <v>455</v>
      </c>
      <c r="F173" s="58"/>
      <c r="G173" s="58" t="s">
        <v>455</v>
      </c>
      <c r="H173" s="58"/>
      <c r="I173" s="58"/>
      <c r="J173" s="58"/>
      <c r="K173" s="58"/>
      <c r="L173" s="63" t="s">
        <v>462</v>
      </c>
      <c r="M173" s="58"/>
      <c r="N173" s="58"/>
      <c r="O173" s="58"/>
      <c r="P173" s="58" t="s">
        <v>455</v>
      </c>
      <c r="Q173" s="58"/>
      <c r="R173" s="58"/>
      <c r="S173" s="58"/>
      <c r="T173" s="64" t="s">
        <v>453</v>
      </c>
      <c r="U173" s="59">
        <v>11</v>
      </c>
      <c r="V173" s="59"/>
      <c r="W173" s="59" t="s">
        <v>455</v>
      </c>
      <c r="X173" s="59"/>
      <c r="Y173" s="61" t="s">
        <v>307</v>
      </c>
      <c r="Z173" s="60"/>
      <c r="AA173" s="61" t="s">
        <v>413</v>
      </c>
      <c r="AB173" s="60"/>
      <c r="AC173" s="60"/>
    </row>
    <row r="174" spans="1:29" x14ac:dyDescent="0.25">
      <c r="A174" s="57" t="s">
        <v>159</v>
      </c>
      <c r="B174" s="58"/>
      <c r="C174" s="58"/>
      <c r="D174" s="58"/>
      <c r="E174" s="58"/>
      <c r="F174" s="58"/>
      <c r="G174" s="58" t="s">
        <v>455</v>
      </c>
      <c r="H174" s="58" t="s">
        <v>455</v>
      </c>
      <c r="I174" s="58" t="s">
        <v>455</v>
      </c>
      <c r="J174" s="58" t="s">
        <v>455</v>
      </c>
      <c r="K174" s="58"/>
      <c r="L174" s="63" t="s">
        <v>454</v>
      </c>
      <c r="M174" s="58"/>
      <c r="N174" s="58"/>
      <c r="O174" s="58"/>
      <c r="P174" s="58"/>
      <c r="Q174" s="58" t="s">
        <v>455</v>
      </c>
      <c r="R174" s="58"/>
      <c r="S174" s="58"/>
      <c r="T174" s="64" t="s">
        <v>453</v>
      </c>
      <c r="U174" s="59">
        <v>14</v>
      </c>
      <c r="V174" s="59"/>
      <c r="W174" s="59"/>
      <c r="X174" s="59" t="s">
        <v>455</v>
      </c>
      <c r="Y174" s="61" t="s">
        <v>307</v>
      </c>
      <c r="Z174" s="60"/>
      <c r="AA174" s="61" t="s">
        <v>416</v>
      </c>
      <c r="AB174" s="60"/>
      <c r="AC174" s="60"/>
    </row>
    <row r="175" spans="1:29" x14ac:dyDescent="0.25">
      <c r="A175" s="57" t="s">
        <v>160</v>
      </c>
      <c r="B175" s="58" t="s">
        <v>455</v>
      </c>
      <c r="C175" s="58" t="s">
        <v>455</v>
      </c>
      <c r="D175" s="58" t="s">
        <v>455</v>
      </c>
      <c r="E175" s="58" t="s">
        <v>455</v>
      </c>
      <c r="F175" s="58"/>
      <c r="G175" s="58"/>
      <c r="H175" s="58"/>
      <c r="I175" s="58"/>
      <c r="J175" s="58"/>
      <c r="K175" s="58"/>
      <c r="L175" s="63" t="s">
        <v>454</v>
      </c>
      <c r="M175" s="58" t="s">
        <v>455</v>
      </c>
      <c r="N175" s="58" t="s">
        <v>455</v>
      </c>
      <c r="O175" s="58" t="s">
        <v>455</v>
      </c>
      <c r="P175" s="58"/>
      <c r="Q175" s="58"/>
      <c r="R175" s="58"/>
      <c r="S175" s="58"/>
      <c r="T175" s="64" t="s">
        <v>462</v>
      </c>
      <c r="U175" s="59">
        <v>10</v>
      </c>
      <c r="V175" s="59"/>
      <c r="W175" s="59" t="s">
        <v>455</v>
      </c>
      <c r="X175" s="59"/>
      <c r="Y175" s="61" t="s">
        <v>307</v>
      </c>
      <c r="Z175" s="60"/>
      <c r="AA175" s="61" t="s">
        <v>418</v>
      </c>
      <c r="AB175" s="60"/>
      <c r="AC175" s="60"/>
    </row>
    <row r="176" spans="1:29" x14ac:dyDescent="0.25">
      <c r="A176" s="57" t="s">
        <v>161</v>
      </c>
      <c r="B176" s="58"/>
      <c r="C176" s="58"/>
      <c r="D176" s="58"/>
      <c r="E176" s="58"/>
      <c r="F176" s="58"/>
      <c r="G176" s="58"/>
      <c r="H176" s="58" t="s">
        <v>455</v>
      </c>
      <c r="I176" s="58" t="s">
        <v>455</v>
      </c>
      <c r="J176" s="58" t="s">
        <v>455</v>
      </c>
      <c r="K176" s="58" t="s">
        <v>455</v>
      </c>
      <c r="L176" s="63" t="s">
        <v>454</v>
      </c>
      <c r="M176" s="58"/>
      <c r="N176" s="58"/>
      <c r="O176" s="58"/>
      <c r="P176" s="58"/>
      <c r="Q176" s="58"/>
      <c r="R176" s="58" t="s">
        <v>455</v>
      </c>
      <c r="S176" s="58" t="s">
        <v>455</v>
      </c>
      <c r="T176" s="64" t="s">
        <v>456</v>
      </c>
      <c r="U176" s="59">
        <v>14</v>
      </c>
      <c r="V176" s="59"/>
      <c r="W176" s="59"/>
      <c r="X176" s="59" t="s">
        <v>455</v>
      </c>
      <c r="Y176" s="61" t="s">
        <v>307</v>
      </c>
      <c r="Z176" s="60"/>
      <c r="AA176" s="61" t="s">
        <v>417</v>
      </c>
      <c r="AB176" s="60"/>
      <c r="AC176" s="60"/>
    </row>
    <row r="177" spans="1:29" x14ac:dyDescent="0.25">
      <c r="A177" s="57" t="s">
        <v>162</v>
      </c>
      <c r="B177" s="58"/>
      <c r="C177" s="58"/>
      <c r="D177" s="58" t="s">
        <v>455</v>
      </c>
      <c r="E177" s="58" t="s">
        <v>455</v>
      </c>
      <c r="F177" s="58"/>
      <c r="G177" s="58" t="s">
        <v>455</v>
      </c>
      <c r="H177" s="58"/>
      <c r="I177" s="58"/>
      <c r="J177" s="58"/>
      <c r="K177" s="58"/>
      <c r="L177" s="63" t="s">
        <v>462</v>
      </c>
      <c r="M177" s="58"/>
      <c r="N177" s="58"/>
      <c r="O177" s="58"/>
      <c r="P177" s="58" t="s">
        <v>455</v>
      </c>
      <c r="Q177" s="58"/>
      <c r="R177" s="58"/>
      <c r="S177" s="58"/>
      <c r="T177" s="64" t="s">
        <v>453</v>
      </c>
      <c r="U177" s="59">
        <v>10</v>
      </c>
      <c r="V177" s="59"/>
      <c r="W177" s="59" t="s">
        <v>455</v>
      </c>
      <c r="X177" s="59"/>
      <c r="Y177" s="61" t="s">
        <v>307</v>
      </c>
      <c r="Z177" s="60"/>
      <c r="AA177" s="61" t="s">
        <v>410</v>
      </c>
      <c r="AB177" s="60"/>
      <c r="AC177" s="60"/>
    </row>
    <row r="178" spans="1:29" x14ac:dyDescent="0.25">
      <c r="A178" s="57" t="s">
        <v>247</v>
      </c>
      <c r="B178" s="58" t="s">
        <v>455</v>
      </c>
      <c r="C178" s="58" t="s">
        <v>455</v>
      </c>
      <c r="D178" s="58"/>
      <c r="E178" s="58"/>
      <c r="F178" s="58"/>
      <c r="G178" s="58"/>
      <c r="H178" s="58"/>
      <c r="I178" s="58"/>
      <c r="J178" s="58"/>
      <c r="K178" s="58"/>
      <c r="L178" s="63" t="s">
        <v>456</v>
      </c>
      <c r="M178" s="58"/>
      <c r="N178" s="58" t="s">
        <v>455</v>
      </c>
      <c r="O178" s="58"/>
      <c r="P178" s="58"/>
      <c r="Q178" s="58"/>
      <c r="R178" s="58"/>
      <c r="S178" s="58"/>
      <c r="T178" s="64" t="s">
        <v>453</v>
      </c>
      <c r="U178" s="59">
        <v>14</v>
      </c>
      <c r="V178" s="59"/>
      <c r="W178" s="59"/>
      <c r="X178" s="59" t="s">
        <v>455</v>
      </c>
      <c r="Y178" s="61" t="s">
        <v>303</v>
      </c>
      <c r="Z178" s="60"/>
      <c r="AA178" s="61" t="s">
        <v>410</v>
      </c>
      <c r="AB178" s="60"/>
      <c r="AC178" s="60"/>
    </row>
    <row r="179" spans="1:29" x14ac:dyDescent="0.25">
      <c r="A179" s="57" t="s">
        <v>163</v>
      </c>
      <c r="B179" s="58"/>
      <c r="C179" s="58"/>
      <c r="D179" s="58" t="s">
        <v>455</v>
      </c>
      <c r="E179" s="58"/>
      <c r="F179" s="58" t="s">
        <v>455</v>
      </c>
      <c r="G179" s="58" t="s">
        <v>455</v>
      </c>
      <c r="H179" s="58" t="s">
        <v>455</v>
      </c>
      <c r="I179" s="58" t="s">
        <v>455</v>
      </c>
      <c r="J179" s="58"/>
      <c r="K179" s="58" t="s">
        <v>455</v>
      </c>
      <c r="L179" s="63" t="s">
        <v>460</v>
      </c>
      <c r="M179" s="58"/>
      <c r="N179" s="58"/>
      <c r="O179" s="58"/>
      <c r="P179" s="58" t="s">
        <v>455</v>
      </c>
      <c r="Q179" s="58" t="s">
        <v>455</v>
      </c>
      <c r="R179" s="58" t="s">
        <v>455</v>
      </c>
      <c r="S179" s="58" t="s">
        <v>455</v>
      </c>
      <c r="T179" s="64" t="s">
        <v>454</v>
      </c>
      <c r="U179" s="59">
        <v>12</v>
      </c>
      <c r="V179" s="59"/>
      <c r="W179" s="59" t="s">
        <v>455</v>
      </c>
      <c r="X179" s="59"/>
      <c r="Y179" s="61" t="s">
        <v>307</v>
      </c>
      <c r="Z179" s="60"/>
      <c r="AA179" s="61" t="s">
        <v>425</v>
      </c>
      <c r="AB179" s="60"/>
      <c r="AC179" s="60"/>
    </row>
    <row r="180" spans="1:29" x14ac:dyDescent="0.25">
      <c r="A180" s="57" t="s">
        <v>296</v>
      </c>
      <c r="B180" s="58"/>
      <c r="C180" s="58"/>
      <c r="D180" s="58"/>
      <c r="E180" s="58"/>
      <c r="F180" s="58"/>
      <c r="G180" s="58"/>
      <c r="H180" s="58" t="s">
        <v>455</v>
      </c>
      <c r="I180" s="58" t="s">
        <v>455</v>
      </c>
      <c r="J180" s="58" t="s">
        <v>455</v>
      </c>
      <c r="K180" s="58" t="s">
        <v>455</v>
      </c>
      <c r="L180" s="63" t="s">
        <v>454</v>
      </c>
      <c r="M180" s="58"/>
      <c r="N180" s="58"/>
      <c r="O180" s="58"/>
      <c r="P180" s="58"/>
      <c r="Q180" s="58" t="s">
        <v>455</v>
      </c>
      <c r="R180" s="58" t="s">
        <v>455</v>
      </c>
      <c r="S180" s="58" t="s">
        <v>455</v>
      </c>
      <c r="T180" s="64" t="s">
        <v>462</v>
      </c>
      <c r="U180" s="59">
        <v>9</v>
      </c>
      <c r="V180" s="59" t="s">
        <v>455</v>
      </c>
      <c r="W180" s="59"/>
      <c r="X180" s="59"/>
      <c r="Y180" s="61" t="s">
        <v>307</v>
      </c>
      <c r="Z180" s="60"/>
      <c r="AA180" s="61" t="s">
        <v>418</v>
      </c>
      <c r="AB180" s="60"/>
      <c r="AC180" s="60"/>
    </row>
    <row r="181" spans="1:29" x14ac:dyDescent="0.25">
      <c r="A181" s="57" t="s">
        <v>164</v>
      </c>
      <c r="B181" s="58"/>
      <c r="C181" s="58"/>
      <c r="D181" s="58" t="s">
        <v>455</v>
      </c>
      <c r="E181" s="58" t="s">
        <v>455</v>
      </c>
      <c r="F181" s="58" t="s">
        <v>455</v>
      </c>
      <c r="G181" s="58" t="s">
        <v>455</v>
      </c>
      <c r="H181" s="58"/>
      <c r="I181" s="58"/>
      <c r="J181" s="58"/>
      <c r="K181" s="58"/>
      <c r="L181" s="63" t="s">
        <v>454</v>
      </c>
      <c r="M181" s="58"/>
      <c r="N181" s="58"/>
      <c r="O181" s="58" t="s">
        <v>455</v>
      </c>
      <c r="P181" s="58" t="s">
        <v>455</v>
      </c>
      <c r="Q181" s="58"/>
      <c r="R181" s="58"/>
      <c r="S181" s="58"/>
      <c r="T181" s="64" t="s">
        <v>456</v>
      </c>
      <c r="U181" s="59">
        <v>11</v>
      </c>
      <c r="V181" s="59"/>
      <c r="W181" s="59" t="s">
        <v>455</v>
      </c>
      <c r="X181" s="59"/>
      <c r="Y181" s="61" t="s">
        <v>307</v>
      </c>
      <c r="Z181" s="60"/>
      <c r="AA181" s="61" t="s">
        <v>417</v>
      </c>
      <c r="AB181" s="60"/>
      <c r="AC181" s="60"/>
    </row>
    <row r="182" spans="1:29" x14ac:dyDescent="0.25">
      <c r="A182" s="57" t="s">
        <v>165</v>
      </c>
      <c r="B182" s="58" t="s">
        <v>455</v>
      </c>
      <c r="C182" s="58" t="s">
        <v>455</v>
      </c>
      <c r="D182" s="58" t="s">
        <v>455</v>
      </c>
      <c r="E182" s="58" t="s">
        <v>455</v>
      </c>
      <c r="F182" s="58" t="s">
        <v>455</v>
      </c>
      <c r="G182" s="58" t="s">
        <v>455</v>
      </c>
      <c r="H182" s="58" t="s">
        <v>455</v>
      </c>
      <c r="I182" s="58" t="s">
        <v>455</v>
      </c>
      <c r="J182" s="58" t="s">
        <v>455</v>
      </c>
      <c r="K182" s="58" t="s">
        <v>455</v>
      </c>
      <c r="L182" s="63" t="s">
        <v>457</v>
      </c>
      <c r="M182" s="58"/>
      <c r="N182" s="58"/>
      <c r="O182" s="58" t="s">
        <v>455</v>
      </c>
      <c r="P182" s="58" t="s">
        <v>455</v>
      </c>
      <c r="Q182" s="58" t="s">
        <v>455</v>
      </c>
      <c r="R182" s="58" t="s">
        <v>455</v>
      </c>
      <c r="S182" s="58" t="s">
        <v>455</v>
      </c>
      <c r="T182" s="64" t="s">
        <v>461</v>
      </c>
      <c r="U182" s="59">
        <v>8</v>
      </c>
      <c r="V182" s="59" t="s">
        <v>455</v>
      </c>
      <c r="W182" s="59"/>
      <c r="X182" s="59"/>
      <c r="Y182" s="61" t="s">
        <v>307</v>
      </c>
      <c r="Z182" s="60"/>
      <c r="AA182" s="61" t="s">
        <v>437</v>
      </c>
      <c r="AB182" s="60"/>
      <c r="AC182" s="60"/>
    </row>
    <row r="183" spans="1:29" x14ac:dyDescent="0.25">
      <c r="A183" s="57" t="s">
        <v>166</v>
      </c>
      <c r="B183" s="58" t="s">
        <v>455</v>
      </c>
      <c r="C183" s="58" t="s">
        <v>455</v>
      </c>
      <c r="D183" s="58"/>
      <c r="E183" s="58"/>
      <c r="F183" s="58"/>
      <c r="G183" s="58"/>
      <c r="H183" s="58"/>
      <c r="I183" s="58"/>
      <c r="J183" s="58"/>
      <c r="K183" s="58"/>
      <c r="L183" s="63" t="s">
        <v>456</v>
      </c>
      <c r="M183" s="58" t="s">
        <v>455</v>
      </c>
      <c r="N183" s="58" t="s">
        <v>455</v>
      </c>
      <c r="O183" s="58"/>
      <c r="P183" s="58"/>
      <c r="Q183" s="58"/>
      <c r="R183" s="58"/>
      <c r="S183" s="58"/>
      <c r="T183" s="64" t="s">
        <v>456</v>
      </c>
      <c r="U183" s="59">
        <v>9</v>
      </c>
      <c r="V183" s="59" t="s">
        <v>455</v>
      </c>
      <c r="W183" s="59"/>
      <c r="X183" s="59"/>
      <c r="Y183" s="61" t="s">
        <v>303</v>
      </c>
      <c r="Z183" s="60"/>
      <c r="AA183" s="61" t="s">
        <v>411</v>
      </c>
      <c r="AB183" s="60"/>
      <c r="AC183" s="60"/>
    </row>
    <row r="184" spans="1:29" x14ac:dyDescent="0.25">
      <c r="A184" s="57" t="s">
        <v>167</v>
      </c>
      <c r="B184" s="58" t="s">
        <v>455</v>
      </c>
      <c r="C184" s="58" t="s">
        <v>455</v>
      </c>
      <c r="D184" s="58"/>
      <c r="E184" s="58"/>
      <c r="F184" s="58"/>
      <c r="G184" s="58"/>
      <c r="H184" s="58"/>
      <c r="I184" s="58"/>
      <c r="J184" s="58"/>
      <c r="K184" s="58"/>
      <c r="L184" s="63" t="s">
        <v>456</v>
      </c>
      <c r="M184" s="58" t="s">
        <v>455</v>
      </c>
      <c r="N184" s="58" t="s">
        <v>455</v>
      </c>
      <c r="O184" s="58"/>
      <c r="P184" s="58"/>
      <c r="Q184" s="58"/>
      <c r="R184" s="58"/>
      <c r="S184" s="58"/>
      <c r="T184" s="64" t="s">
        <v>456</v>
      </c>
      <c r="U184" s="59">
        <v>10</v>
      </c>
      <c r="V184" s="59"/>
      <c r="W184" s="59" t="s">
        <v>455</v>
      </c>
      <c r="X184" s="59"/>
      <c r="Y184" s="61" t="s">
        <v>307</v>
      </c>
      <c r="Z184" s="60"/>
      <c r="AA184" s="61" t="s">
        <v>411</v>
      </c>
      <c r="AB184" s="60"/>
      <c r="AC184" s="60"/>
    </row>
    <row r="185" spans="1:29" x14ac:dyDescent="0.25">
      <c r="A185" s="57" t="s">
        <v>168</v>
      </c>
      <c r="B185" s="58"/>
      <c r="C185" s="58"/>
      <c r="D185" s="58"/>
      <c r="E185" s="58"/>
      <c r="F185" s="58"/>
      <c r="G185" s="58"/>
      <c r="H185" s="58" t="s">
        <v>455</v>
      </c>
      <c r="I185" s="58" t="s">
        <v>455</v>
      </c>
      <c r="J185" s="58" t="s">
        <v>455</v>
      </c>
      <c r="K185" s="58" t="s">
        <v>455</v>
      </c>
      <c r="L185" s="63" t="s">
        <v>454</v>
      </c>
      <c r="M185" s="58"/>
      <c r="N185" s="58"/>
      <c r="O185" s="58"/>
      <c r="P185" s="58"/>
      <c r="Q185" s="58"/>
      <c r="R185" s="58" t="s">
        <v>455</v>
      </c>
      <c r="S185" s="58" t="s">
        <v>455</v>
      </c>
      <c r="T185" s="64" t="s">
        <v>456</v>
      </c>
      <c r="U185" s="59">
        <v>13</v>
      </c>
      <c r="V185" s="59"/>
      <c r="W185" s="59" t="s">
        <v>455</v>
      </c>
      <c r="X185" s="59"/>
      <c r="Y185" s="61" t="s">
        <v>307</v>
      </c>
      <c r="Z185" s="60"/>
      <c r="AA185" s="61" t="s">
        <v>417</v>
      </c>
      <c r="AB185" s="60"/>
      <c r="AC185" s="60"/>
    </row>
    <row r="186" spans="1:29" x14ac:dyDescent="0.25">
      <c r="A186" s="57" t="s">
        <v>169</v>
      </c>
      <c r="B186" s="58" t="s">
        <v>455</v>
      </c>
      <c r="C186" s="58"/>
      <c r="D186" s="58" t="s">
        <v>455</v>
      </c>
      <c r="E186" s="58"/>
      <c r="F186" s="58" t="s">
        <v>455</v>
      </c>
      <c r="G186" s="58" t="s">
        <v>455</v>
      </c>
      <c r="H186" s="58" t="s">
        <v>455</v>
      </c>
      <c r="I186" s="58" t="s">
        <v>455</v>
      </c>
      <c r="J186" s="58" t="s">
        <v>455</v>
      </c>
      <c r="K186" s="58"/>
      <c r="L186" s="63" t="s">
        <v>458</v>
      </c>
      <c r="M186" s="58"/>
      <c r="N186" s="58"/>
      <c r="O186" s="58"/>
      <c r="P186" s="58" t="s">
        <v>455</v>
      </c>
      <c r="Q186" s="58" t="s">
        <v>455</v>
      </c>
      <c r="R186" s="58"/>
      <c r="S186" s="58"/>
      <c r="T186" s="64" t="s">
        <v>456</v>
      </c>
      <c r="U186" s="59">
        <v>10</v>
      </c>
      <c r="V186" s="59"/>
      <c r="W186" s="59" t="s">
        <v>455</v>
      </c>
      <c r="X186" s="59"/>
      <c r="Y186" s="61" t="s">
        <v>307</v>
      </c>
      <c r="Z186" s="60"/>
      <c r="AA186" s="61" t="s">
        <v>426</v>
      </c>
      <c r="AB186" s="60"/>
      <c r="AC186" s="60"/>
    </row>
    <row r="187" spans="1:29" x14ac:dyDescent="0.25">
      <c r="A187" s="57" t="s">
        <v>170</v>
      </c>
      <c r="B187" s="58"/>
      <c r="C187" s="58"/>
      <c r="D187" s="58"/>
      <c r="E187" s="58"/>
      <c r="F187" s="58"/>
      <c r="G187" s="58"/>
      <c r="H187" s="58" t="s">
        <v>455</v>
      </c>
      <c r="I187" s="58" t="s">
        <v>455</v>
      </c>
      <c r="J187" s="58" t="s">
        <v>455</v>
      </c>
      <c r="K187" s="58" t="s">
        <v>455</v>
      </c>
      <c r="L187" s="63" t="s">
        <v>454</v>
      </c>
      <c r="M187" s="58"/>
      <c r="N187" s="58"/>
      <c r="O187" s="58"/>
      <c r="P187" s="58"/>
      <c r="Q187" s="58" t="s">
        <v>455</v>
      </c>
      <c r="R187" s="58"/>
      <c r="S187" s="58" t="s">
        <v>455</v>
      </c>
      <c r="T187" s="64" t="s">
        <v>456</v>
      </c>
      <c r="U187" s="59">
        <v>13</v>
      </c>
      <c r="V187" s="59"/>
      <c r="W187" s="59" t="s">
        <v>455</v>
      </c>
      <c r="X187" s="59"/>
      <c r="Y187" s="61" t="s">
        <v>307</v>
      </c>
      <c r="Z187" s="60"/>
      <c r="AA187" s="61" t="s">
        <v>417</v>
      </c>
      <c r="AB187" s="60"/>
      <c r="AC187" s="60"/>
    </row>
    <row r="188" spans="1:29" x14ac:dyDescent="0.25">
      <c r="A188" s="57" t="s">
        <v>171</v>
      </c>
      <c r="B188" s="58"/>
      <c r="C188" s="58"/>
      <c r="D188" s="58"/>
      <c r="E188" s="58"/>
      <c r="F188" s="58" t="s">
        <v>455</v>
      </c>
      <c r="G188" s="58" t="s">
        <v>455</v>
      </c>
      <c r="H188" s="58"/>
      <c r="I188" s="58"/>
      <c r="J188" s="58"/>
      <c r="K188" s="58"/>
      <c r="L188" s="63" t="s">
        <v>456</v>
      </c>
      <c r="M188" s="58"/>
      <c r="N188" s="58"/>
      <c r="O188" s="58"/>
      <c r="P188" s="58" t="s">
        <v>455</v>
      </c>
      <c r="Q188" s="58"/>
      <c r="R188" s="58"/>
      <c r="S188" s="58"/>
      <c r="T188" s="64" t="s">
        <v>453</v>
      </c>
      <c r="U188" s="59">
        <v>11</v>
      </c>
      <c r="V188" s="59"/>
      <c r="W188" s="59" t="s">
        <v>455</v>
      </c>
      <c r="X188" s="59"/>
      <c r="Y188" s="61" t="s">
        <v>307</v>
      </c>
      <c r="Z188" s="60"/>
      <c r="AA188" s="61" t="s">
        <v>410</v>
      </c>
      <c r="AB188" s="60"/>
      <c r="AC188" s="60"/>
    </row>
    <row r="189" spans="1:29" x14ac:dyDescent="0.25">
      <c r="A189" s="57" t="s">
        <v>308</v>
      </c>
      <c r="B189" s="58"/>
      <c r="C189" s="58"/>
      <c r="D189" s="58" t="s">
        <v>455</v>
      </c>
      <c r="E189" s="58" t="s">
        <v>455</v>
      </c>
      <c r="F189" s="58" t="s">
        <v>455</v>
      </c>
      <c r="G189" s="58" t="s">
        <v>455</v>
      </c>
      <c r="H189" s="58"/>
      <c r="I189" s="58"/>
      <c r="J189" s="58" t="s">
        <v>455</v>
      </c>
      <c r="K189" s="58" t="s">
        <v>455</v>
      </c>
      <c r="L189" s="63" t="s">
        <v>460</v>
      </c>
      <c r="M189" s="58"/>
      <c r="N189" s="58"/>
      <c r="O189" s="58"/>
      <c r="P189" s="58" t="s">
        <v>455</v>
      </c>
      <c r="Q189" s="58"/>
      <c r="R189" s="58"/>
      <c r="S189" s="58" t="s">
        <v>455</v>
      </c>
      <c r="T189" s="64" t="s">
        <v>456</v>
      </c>
      <c r="U189" s="59">
        <v>11</v>
      </c>
      <c r="V189" s="59"/>
      <c r="W189" s="59" t="s">
        <v>455</v>
      </c>
      <c r="X189" s="59"/>
      <c r="Y189" s="61" t="s">
        <v>303</v>
      </c>
      <c r="Z189" s="60"/>
      <c r="AA189" s="61" t="s">
        <v>423</v>
      </c>
      <c r="AB189" s="60"/>
      <c r="AC189" s="60"/>
    </row>
    <row r="190" spans="1:29" x14ac:dyDescent="0.25">
      <c r="A190" s="57" t="s">
        <v>172</v>
      </c>
      <c r="B190" s="58"/>
      <c r="C190" s="58"/>
      <c r="D190" s="58"/>
      <c r="E190" s="58"/>
      <c r="F190" s="58"/>
      <c r="G190" s="58"/>
      <c r="H190" s="58" t="s">
        <v>455</v>
      </c>
      <c r="I190" s="58" t="s">
        <v>455</v>
      </c>
      <c r="J190" s="58" t="s">
        <v>455</v>
      </c>
      <c r="K190" s="58" t="s">
        <v>455</v>
      </c>
      <c r="L190" s="63" t="s">
        <v>454</v>
      </c>
      <c r="M190" s="58"/>
      <c r="N190" s="58"/>
      <c r="O190" s="58"/>
      <c r="P190" s="58"/>
      <c r="Q190" s="58" t="s">
        <v>455</v>
      </c>
      <c r="R190" s="58"/>
      <c r="S190" s="58"/>
      <c r="T190" s="64" t="s">
        <v>453</v>
      </c>
      <c r="U190" s="59">
        <v>15</v>
      </c>
      <c r="V190" s="59"/>
      <c r="W190" s="59"/>
      <c r="X190" s="59" t="s">
        <v>455</v>
      </c>
      <c r="Y190" s="61" t="s">
        <v>307</v>
      </c>
      <c r="Z190" s="60"/>
      <c r="AA190" s="61" t="s">
        <v>416</v>
      </c>
      <c r="AB190" s="60"/>
      <c r="AC190" s="60"/>
    </row>
    <row r="191" spans="1:29" x14ac:dyDescent="0.25">
      <c r="A191" s="57" t="s">
        <v>173</v>
      </c>
      <c r="B191" s="58"/>
      <c r="C191" s="58"/>
      <c r="D191" s="58"/>
      <c r="E191" s="58"/>
      <c r="F191" s="58" t="s">
        <v>455</v>
      </c>
      <c r="G191" s="58" t="s">
        <v>455</v>
      </c>
      <c r="H191" s="58" t="s">
        <v>455</v>
      </c>
      <c r="I191" s="58" t="s">
        <v>455</v>
      </c>
      <c r="J191" s="58" t="s">
        <v>455</v>
      </c>
      <c r="K191" s="58" t="s">
        <v>455</v>
      </c>
      <c r="L191" s="63" t="s">
        <v>460</v>
      </c>
      <c r="M191" s="58"/>
      <c r="N191" s="58"/>
      <c r="O191" s="58"/>
      <c r="P191" s="58"/>
      <c r="Q191" s="58" t="s">
        <v>455</v>
      </c>
      <c r="R191" s="58" t="s">
        <v>455</v>
      </c>
      <c r="S191" s="58" t="s">
        <v>455</v>
      </c>
      <c r="T191" s="64" t="s">
        <v>462</v>
      </c>
      <c r="U191" s="59">
        <v>13</v>
      </c>
      <c r="V191" s="59"/>
      <c r="W191" s="59" t="s">
        <v>455</v>
      </c>
      <c r="X191" s="59"/>
      <c r="Y191" s="61" t="s">
        <v>307</v>
      </c>
      <c r="Z191" s="60"/>
      <c r="AA191" s="61" t="s">
        <v>424</v>
      </c>
      <c r="AB191" s="60"/>
      <c r="AC191" s="60"/>
    </row>
    <row r="192" spans="1:29" x14ac:dyDescent="0.25">
      <c r="A192" s="57" t="s">
        <v>174</v>
      </c>
      <c r="B192" s="58"/>
      <c r="C192" s="58"/>
      <c r="D192" s="58" t="s">
        <v>455</v>
      </c>
      <c r="E192" s="58" t="s">
        <v>455</v>
      </c>
      <c r="F192" s="58"/>
      <c r="G192" s="58"/>
      <c r="H192" s="58"/>
      <c r="I192" s="58"/>
      <c r="J192" s="58"/>
      <c r="K192" s="58"/>
      <c r="L192" s="63" t="s">
        <v>456</v>
      </c>
      <c r="M192" s="58"/>
      <c r="N192" s="58"/>
      <c r="O192" s="58" t="s">
        <v>455</v>
      </c>
      <c r="P192" s="58"/>
      <c r="Q192" s="58"/>
      <c r="R192" s="58"/>
      <c r="S192" s="58"/>
      <c r="T192" s="64" t="s">
        <v>453</v>
      </c>
      <c r="U192" s="59">
        <v>13</v>
      </c>
      <c r="V192" s="59"/>
      <c r="W192" s="59" t="s">
        <v>455</v>
      </c>
      <c r="X192" s="59"/>
      <c r="Y192" s="61" t="s">
        <v>307</v>
      </c>
      <c r="Z192" s="60"/>
      <c r="AA192" s="61" t="s">
        <v>410</v>
      </c>
      <c r="AB192" s="60"/>
      <c r="AC192" s="60"/>
    </row>
    <row r="193" spans="1:29" x14ac:dyDescent="0.25">
      <c r="A193" s="57" t="s">
        <v>175</v>
      </c>
      <c r="B193" s="58" t="s">
        <v>455</v>
      </c>
      <c r="C193" s="58" t="s">
        <v>455</v>
      </c>
      <c r="D193" s="58" t="s">
        <v>455</v>
      </c>
      <c r="E193" s="58" t="s">
        <v>455</v>
      </c>
      <c r="F193" s="58"/>
      <c r="G193" s="58"/>
      <c r="H193" s="58"/>
      <c r="I193" s="58"/>
      <c r="J193" s="58"/>
      <c r="K193" s="58"/>
      <c r="L193" s="63" t="s">
        <v>454</v>
      </c>
      <c r="M193" s="58"/>
      <c r="N193" s="58"/>
      <c r="O193" s="58" t="s">
        <v>455</v>
      </c>
      <c r="P193" s="58"/>
      <c r="Q193" s="58"/>
      <c r="R193" s="58"/>
      <c r="S193" s="58"/>
      <c r="T193" s="64" t="s">
        <v>453</v>
      </c>
      <c r="U193" s="59">
        <v>11</v>
      </c>
      <c r="V193" s="59"/>
      <c r="W193" s="59" t="s">
        <v>455</v>
      </c>
      <c r="X193" s="59"/>
      <c r="Y193" s="61" t="s">
        <v>307</v>
      </c>
      <c r="Z193" s="60"/>
      <c r="AA193" s="61" t="s">
        <v>416</v>
      </c>
      <c r="AB193" s="60"/>
      <c r="AC193" s="60"/>
    </row>
    <row r="194" spans="1:29" x14ac:dyDescent="0.25">
      <c r="A194" s="57" t="s">
        <v>176</v>
      </c>
      <c r="B194" s="58" t="s">
        <v>455</v>
      </c>
      <c r="C194" s="58" t="s">
        <v>455</v>
      </c>
      <c r="D194" s="58" t="s">
        <v>455</v>
      </c>
      <c r="E194" s="58" t="s">
        <v>455</v>
      </c>
      <c r="F194" s="58" t="s">
        <v>455</v>
      </c>
      <c r="G194" s="58" t="s">
        <v>455</v>
      </c>
      <c r="H194" s="58" t="s">
        <v>455</v>
      </c>
      <c r="I194" s="58" t="s">
        <v>455</v>
      </c>
      <c r="J194" s="58" t="s">
        <v>455</v>
      </c>
      <c r="K194" s="58" t="s">
        <v>455</v>
      </c>
      <c r="L194" s="63" t="s">
        <v>457</v>
      </c>
      <c r="M194" s="58" t="s">
        <v>455</v>
      </c>
      <c r="N194" s="58" t="s">
        <v>455</v>
      </c>
      <c r="O194" s="58" t="s">
        <v>455</v>
      </c>
      <c r="P194" s="58" t="s">
        <v>455</v>
      </c>
      <c r="Q194" s="58" t="s">
        <v>455</v>
      </c>
      <c r="R194" s="58" t="s">
        <v>455</v>
      </c>
      <c r="S194" s="58" t="s">
        <v>455</v>
      </c>
      <c r="T194" s="64" t="s">
        <v>458</v>
      </c>
      <c r="U194" s="59">
        <v>9</v>
      </c>
      <c r="V194" s="59" t="s">
        <v>455</v>
      </c>
      <c r="W194" s="59"/>
      <c r="X194" s="59"/>
      <c r="Y194" s="61" t="s">
        <v>307</v>
      </c>
      <c r="Z194" s="60"/>
      <c r="AA194" s="61" t="s">
        <v>439</v>
      </c>
      <c r="AB194" s="60"/>
      <c r="AC194" s="60"/>
    </row>
    <row r="195" spans="1:29" x14ac:dyDescent="0.25">
      <c r="A195" s="57" t="s">
        <v>177</v>
      </c>
      <c r="B195" s="58" t="s">
        <v>455</v>
      </c>
      <c r="C195" s="58" t="s">
        <v>455</v>
      </c>
      <c r="D195" s="58" t="s">
        <v>455</v>
      </c>
      <c r="E195" s="58" t="s">
        <v>455</v>
      </c>
      <c r="F195" s="58" t="s">
        <v>455</v>
      </c>
      <c r="G195" s="58" t="s">
        <v>455</v>
      </c>
      <c r="H195" s="58" t="s">
        <v>455</v>
      </c>
      <c r="I195" s="58" t="s">
        <v>455</v>
      </c>
      <c r="J195" s="58" t="s">
        <v>455</v>
      </c>
      <c r="K195" s="58" t="s">
        <v>455</v>
      </c>
      <c r="L195" s="63" t="s">
        <v>457</v>
      </c>
      <c r="M195" s="58" t="s">
        <v>455</v>
      </c>
      <c r="N195" s="58" t="s">
        <v>455</v>
      </c>
      <c r="O195" s="58" t="s">
        <v>455</v>
      </c>
      <c r="P195" s="58" t="s">
        <v>455</v>
      </c>
      <c r="Q195" s="58" t="s">
        <v>455</v>
      </c>
      <c r="R195" s="58" t="s">
        <v>455</v>
      </c>
      <c r="S195" s="58" t="s">
        <v>455</v>
      </c>
      <c r="T195" s="64" t="s">
        <v>458</v>
      </c>
      <c r="U195" s="59">
        <v>8</v>
      </c>
      <c r="V195" s="59" t="s">
        <v>455</v>
      </c>
      <c r="W195" s="59"/>
      <c r="X195" s="59"/>
      <c r="Y195" s="61" t="s">
        <v>307</v>
      </c>
      <c r="Z195" s="60"/>
      <c r="AA195" s="61" t="s">
        <v>438</v>
      </c>
      <c r="AB195" s="60"/>
      <c r="AC195" s="60"/>
    </row>
    <row r="196" spans="1:29" x14ac:dyDescent="0.25">
      <c r="A196" s="57" t="s">
        <v>178</v>
      </c>
      <c r="B196" s="58"/>
      <c r="C196" s="58"/>
      <c r="D196" s="58" t="s">
        <v>455</v>
      </c>
      <c r="E196" s="58" t="s">
        <v>455</v>
      </c>
      <c r="F196" s="58" t="s">
        <v>455</v>
      </c>
      <c r="G196" s="58" t="s">
        <v>455</v>
      </c>
      <c r="H196" s="58" t="s">
        <v>455</v>
      </c>
      <c r="I196" s="58" t="s">
        <v>455</v>
      </c>
      <c r="J196" s="58"/>
      <c r="K196" s="58" t="s">
        <v>455</v>
      </c>
      <c r="L196" s="63" t="s">
        <v>458</v>
      </c>
      <c r="M196" s="58"/>
      <c r="N196" s="58"/>
      <c r="O196" s="58"/>
      <c r="P196" s="58"/>
      <c r="Q196" s="58" t="s">
        <v>455</v>
      </c>
      <c r="R196" s="58" t="s">
        <v>455</v>
      </c>
      <c r="S196" s="58"/>
      <c r="T196" s="64" t="s">
        <v>456</v>
      </c>
      <c r="U196" s="59">
        <v>14</v>
      </c>
      <c r="V196" s="59"/>
      <c r="W196" s="59"/>
      <c r="X196" s="59" t="s">
        <v>455</v>
      </c>
      <c r="Y196" s="61" t="s">
        <v>303</v>
      </c>
      <c r="Z196" s="60"/>
      <c r="AA196" s="61" t="s">
        <v>426</v>
      </c>
      <c r="AB196" s="60"/>
      <c r="AC196" s="60"/>
    </row>
    <row r="197" spans="1:29" x14ac:dyDescent="0.25">
      <c r="A197" s="57" t="s">
        <v>179</v>
      </c>
      <c r="B197" s="58"/>
      <c r="C197" s="58"/>
      <c r="D197" s="58" t="s">
        <v>455</v>
      </c>
      <c r="E197" s="58" t="s">
        <v>455</v>
      </c>
      <c r="F197" s="58" t="s">
        <v>455</v>
      </c>
      <c r="G197" s="58" t="s">
        <v>455</v>
      </c>
      <c r="H197" s="58" t="s">
        <v>455</v>
      </c>
      <c r="I197" s="58" t="s">
        <v>455</v>
      </c>
      <c r="J197" s="58"/>
      <c r="K197" s="58"/>
      <c r="L197" s="63" t="s">
        <v>460</v>
      </c>
      <c r="M197" s="58"/>
      <c r="N197" s="58"/>
      <c r="O197" s="58" t="s">
        <v>455</v>
      </c>
      <c r="P197" s="58" t="s">
        <v>455</v>
      </c>
      <c r="Q197" s="58" t="s">
        <v>455</v>
      </c>
      <c r="R197" s="58"/>
      <c r="S197" s="58"/>
      <c r="T197" s="64" t="s">
        <v>462</v>
      </c>
      <c r="U197" s="59">
        <v>10</v>
      </c>
      <c r="V197" s="59"/>
      <c r="W197" s="59" t="s">
        <v>455</v>
      </c>
      <c r="X197" s="59"/>
      <c r="Y197" s="61" t="s">
        <v>307</v>
      </c>
      <c r="Z197" s="60"/>
      <c r="AA197" s="61" t="s">
        <v>431</v>
      </c>
      <c r="AB197" s="60"/>
      <c r="AC197" s="60"/>
    </row>
    <row r="198" spans="1:29" x14ac:dyDescent="0.25">
      <c r="A198" s="57" t="s">
        <v>180</v>
      </c>
      <c r="B198" s="58" t="s">
        <v>455</v>
      </c>
      <c r="C198" s="58" t="s">
        <v>455</v>
      </c>
      <c r="D198" s="58" t="s">
        <v>455</v>
      </c>
      <c r="E198" s="58" t="s">
        <v>455</v>
      </c>
      <c r="F198" s="58" t="s">
        <v>455</v>
      </c>
      <c r="G198" s="58" t="s">
        <v>455</v>
      </c>
      <c r="H198" s="58" t="s">
        <v>455</v>
      </c>
      <c r="I198" s="58"/>
      <c r="J198" s="58"/>
      <c r="K198" s="58"/>
      <c r="L198" s="63" t="s">
        <v>458</v>
      </c>
      <c r="M198" s="58" t="s">
        <v>455</v>
      </c>
      <c r="N198" s="58" t="s">
        <v>455</v>
      </c>
      <c r="O198" s="58" t="s">
        <v>455</v>
      </c>
      <c r="P198" s="58" t="s">
        <v>455</v>
      </c>
      <c r="Q198" s="58"/>
      <c r="R198" s="58"/>
      <c r="S198" s="58"/>
      <c r="T198" s="64" t="s">
        <v>454</v>
      </c>
      <c r="U198" s="59">
        <v>10</v>
      </c>
      <c r="V198" s="59"/>
      <c r="W198" s="59" t="s">
        <v>455</v>
      </c>
      <c r="X198" s="59"/>
      <c r="Y198" s="61" t="s">
        <v>307</v>
      </c>
      <c r="Z198" s="60"/>
      <c r="AA198" s="61" t="s">
        <v>428</v>
      </c>
      <c r="AB198" s="60"/>
      <c r="AC198" s="60"/>
    </row>
    <row r="199" spans="1:29" x14ac:dyDescent="0.25">
      <c r="A199" s="57" t="s">
        <v>327</v>
      </c>
      <c r="B199" s="58"/>
      <c r="C199" s="58"/>
      <c r="D199" s="58"/>
      <c r="E199" s="58"/>
      <c r="F199" s="58"/>
      <c r="G199" s="58" t="s">
        <v>455</v>
      </c>
      <c r="H199" s="58" t="s">
        <v>455</v>
      </c>
      <c r="I199" s="58" t="s">
        <v>455</v>
      </c>
      <c r="J199" s="58" t="s">
        <v>455</v>
      </c>
      <c r="K199" s="58" t="s">
        <v>455</v>
      </c>
      <c r="L199" s="63" t="s">
        <v>461</v>
      </c>
      <c r="M199" s="58"/>
      <c r="N199" s="58"/>
      <c r="O199" s="58"/>
      <c r="P199" s="58"/>
      <c r="Q199" s="58" t="s">
        <v>455</v>
      </c>
      <c r="R199" s="58" t="s">
        <v>455</v>
      </c>
      <c r="S199" s="58" t="s">
        <v>455</v>
      </c>
      <c r="T199" s="64" t="s">
        <v>462</v>
      </c>
      <c r="U199" s="59">
        <v>11</v>
      </c>
      <c r="V199" s="59"/>
      <c r="W199" s="59" t="s">
        <v>455</v>
      </c>
      <c r="X199" s="59"/>
      <c r="Y199" s="61" t="s">
        <v>303</v>
      </c>
      <c r="Z199" s="60"/>
      <c r="AA199" s="61" t="s">
        <v>421</v>
      </c>
      <c r="AB199" s="60"/>
      <c r="AC199" s="60"/>
    </row>
    <row r="200" spans="1:29" x14ac:dyDescent="0.25">
      <c r="A200" s="57" t="s">
        <v>264</v>
      </c>
      <c r="B200" s="58"/>
      <c r="C200" s="58"/>
      <c r="D200" s="58" t="s">
        <v>455</v>
      </c>
      <c r="E200" s="58" t="s">
        <v>455</v>
      </c>
      <c r="F200" s="58" t="s">
        <v>455</v>
      </c>
      <c r="G200" s="58" t="s">
        <v>455</v>
      </c>
      <c r="H200" s="58"/>
      <c r="I200" s="58"/>
      <c r="J200" s="58" t="s">
        <v>455</v>
      </c>
      <c r="K200" s="58" t="s">
        <v>455</v>
      </c>
      <c r="L200" s="63" t="s">
        <v>460</v>
      </c>
      <c r="M200" s="58"/>
      <c r="N200" s="58"/>
      <c r="O200" s="58"/>
      <c r="P200" s="58" t="s">
        <v>455</v>
      </c>
      <c r="Q200" s="58"/>
      <c r="R200" s="58"/>
      <c r="S200" s="58"/>
      <c r="T200" s="64" t="s">
        <v>453</v>
      </c>
      <c r="U200" s="59">
        <v>6</v>
      </c>
      <c r="V200" s="59" t="s">
        <v>455</v>
      </c>
      <c r="W200" s="59"/>
      <c r="X200" s="59"/>
      <c r="Y200" s="61" t="s">
        <v>307</v>
      </c>
      <c r="Z200" s="60"/>
      <c r="AA200" s="61" t="s">
        <v>422</v>
      </c>
      <c r="AB200" s="60"/>
      <c r="AC200" s="60"/>
    </row>
    <row r="201" spans="1:29" x14ac:dyDescent="0.25">
      <c r="A201" s="57" t="s">
        <v>252</v>
      </c>
      <c r="B201" s="58" t="s">
        <v>455</v>
      </c>
      <c r="C201" s="58" t="s">
        <v>455</v>
      </c>
      <c r="D201" s="58" t="s">
        <v>455</v>
      </c>
      <c r="E201" s="58"/>
      <c r="F201" s="58"/>
      <c r="G201" s="58"/>
      <c r="H201" s="58"/>
      <c r="I201" s="58"/>
      <c r="J201" s="58"/>
      <c r="K201" s="58"/>
      <c r="L201" s="63" t="s">
        <v>462</v>
      </c>
      <c r="M201" s="58"/>
      <c r="N201" s="58"/>
      <c r="O201" s="58" t="s">
        <v>455</v>
      </c>
      <c r="P201" s="58"/>
      <c r="Q201" s="58"/>
      <c r="R201" s="58"/>
      <c r="S201" s="58"/>
      <c r="T201" s="64" t="s">
        <v>453</v>
      </c>
      <c r="U201" s="59">
        <v>15</v>
      </c>
      <c r="V201" s="59"/>
      <c r="W201" s="59"/>
      <c r="X201" s="59" t="s">
        <v>455</v>
      </c>
      <c r="Y201" s="61" t="s">
        <v>303</v>
      </c>
      <c r="Z201" s="60"/>
      <c r="AA201" s="61" t="s">
        <v>413</v>
      </c>
      <c r="AB201" s="60"/>
      <c r="AC201" s="60"/>
    </row>
    <row r="202" spans="1:29" x14ac:dyDescent="0.25">
      <c r="A202" s="57" t="s">
        <v>253</v>
      </c>
      <c r="B202" s="58"/>
      <c r="C202" s="58" t="s">
        <v>455</v>
      </c>
      <c r="D202" s="58" t="s">
        <v>455</v>
      </c>
      <c r="E202" s="58" t="s">
        <v>455</v>
      </c>
      <c r="F202" s="58"/>
      <c r="G202" s="58"/>
      <c r="H202" s="58"/>
      <c r="I202" s="58"/>
      <c r="J202" s="58"/>
      <c r="K202" s="58"/>
      <c r="L202" s="63" t="s">
        <v>462</v>
      </c>
      <c r="M202" s="58"/>
      <c r="N202" s="58"/>
      <c r="O202" s="58" t="s">
        <v>455</v>
      </c>
      <c r="P202" s="58"/>
      <c r="Q202" s="58"/>
      <c r="R202" s="58"/>
      <c r="S202" s="58"/>
      <c r="T202" s="64" t="s">
        <v>453</v>
      </c>
      <c r="U202" s="59">
        <v>14</v>
      </c>
      <c r="V202" s="59"/>
      <c r="W202" s="59"/>
      <c r="X202" s="59" t="s">
        <v>455</v>
      </c>
      <c r="Y202" s="61" t="s">
        <v>303</v>
      </c>
      <c r="Z202" s="60"/>
      <c r="AA202" s="61" t="s">
        <v>413</v>
      </c>
      <c r="AB202" s="60"/>
      <c r="AC202" s="60"/>
    </row>
    <row r="203" spans="1:29" x14ac:dyDescent="0.25">
      <c r="A203" s="57" t="s">
        <v>294</v>
      </c>
      <c r="B203" s="58"/>
      <c r="C203" s="58"/>
      <c r="D203" s="58"/>
      <c r="E203" s="58"/>
      <c r="F203" s="58"/>
      <c r="G203" s="58"/>
      <c r="H203" s="58" t="s">
        <v>455</v>
      </c>
      <c r="I203" s="58" t="s">
        <v>455</v>
      </c>
      <c r="J203" s="58"/>
      <c r="K203" s="58"/>
      <c r="L203" s="63" t="s">
        <v>456</v>
      </c>
      <c r="M203" s="58"/>
      <c r="N203" s="58"/>
      <c r="O203" s="58"/>
      <c r="P203" s="58"/>
      <c r="Q203" s="58" t="s">
        <v>455</v>
      </c>
      <c r="R203" s="58"/>
      <c r="S203" s="58"/>
      <c r="T203" s="64" t="s">
        <v>453</v>
      </c>
      <c r="U203" s="59">
        <v>13</v>
      </c>
      <c r="V203" s="59"/>
      <c r="W203" s="59" t="s">
        <v>455</v>
      </c>
      <c r="X203" s="59"/>
      <c r="Y203" s="61" t="s">
        <v>303</v>
      </c>
      <c r="Z203" s="60"/>
      <c r="AA203" s="61" t="s">
        <v>410</v>
      </c>
      <c r="AB203" s="60"/>
      <c r="AC203" s="60"/>
    </row>
    <row r="204" spans="1:29" x14ac:dyDescent="0.25">
      <c r="A204" s="57" t="s">
        <v>254</v>
      </c>
      <c r="B204" s="58"/>
      <c r="C204" s="58"/>
      <c r="D204" s="58" t="s">
        <v>455</v>
      </c>
      <c r="E204" s="58" t="s">
        <v>455</v>
      </c>
      <c r="F204" s="58"/>
      <c r="G204" s="58"/>
      <c r="H204" s="58"/>
      <c r="I204" s="58"/>
      <c r="J204" s="58"/>
      <c r="K204" s="58"/>
      <c r="L204" s="63" t="s">
        <v>456</v>
      </c>
      <c r="M204" s="58"/>
      <c r="N204" s="58"/>
      <c r="O204" s="58" t="s">
        <v>455</v>
      </c>
      <c r="P204" s="58"/>
      <c r="Q204" s="58"/>
      <c r="R204" s="58"/>
      <c r="S204" s="58"/>
      <c r="T204" s="64" t="s">
        <v>453</v>
      </c>
      <c r="U204" s="59">
        <v>13</v>
      </c>
      <c r="V204" s="59"/>
      <c r="W204" s="59" t="s">
        <v>455</v>
      </c>
      <c r="X204" s="59"/>
      <c r="Y204" s="61" t="s">
        <v>303</v>
      </c>
      <c r="Z204" s="60"/>
      <c r="AA204" s="61" t="s">
        <v>410</v>
      </c>
      <c r="AB204" s="60"/>
      <c r="AC204" s="60"/>
    </row>
    <row r="205" spans="1:29" x14ac:dyDescent="0.25">
      <c r="A205" s="57" t="s">
        <v>181</v>
      </c>
      <c r="B205" s="58" t="s">
        <v>455</v>
      </c>
      <c r="C205" s="58"/>
      <c r="D205" s="58" t="s">
        <v>455</v>
      </c>
      <c r="E205" s="58" t="s">
        <v>455</v>
      </c>
      <c r="F205" s="58" t="s">
        <v>455</v>
      </c>
      <c r="G205" s="58" t="s">
        <v>455</v>
      </c>
      <c r="H205" s="58" t="s">
        <v>455</v>
      </c>
      <c r="I205" s="58" t="s">
        <v>455</v>
      </c>
      <c r="J205" s="58" t="s">
        <v>455</v>
      </c>
      <c r="K205" s="58" t="s">
        <v>455</v>
      </c>
      <c r="L205" s="63" t="s">
        <v>459</v>
      </c>
      <c r="M205" s="58" t="s">
        <v>455</v>
      </c>
      <c r="N205" s="58"/>
      <c r="O205" s="58" t="s">
        <v>455</v>
      </c>
      <c r="P205" s="58" t="s">
        <v>455</v>
      </c>
      <c r="Q205" s="58"/>
      <c r="R205" s="58"/>
      <c r="S205" s="58" t="s">
        <v>455</v>
      </c>
      <c r="T205" s="64" t="s">
        <v>454</v>
      </c>
      <c r="U205" s="59">
        <v>5</v>
      </c>
      <c r="V205" s="59" t="s">
        <v>455</v>
      </c>
      <c r="W205" s="59"/>
      <c r="X205" s="59"/>
      <c r="Y205" s="61" t="s">
        <v>307</v>
      </c>
      <c r="Z205" s="60"/>
      <c r="AA205" s="61" t="s">
        <v>434</v>
      </c>
      <c r="AB205" s="60"/>
      <c r="AC205" s="60"/>
    </row>
    <row r="206" spans="1:29" x14ac:dyDescent="0.25">
      <c r="A206" s="57" t="s">
        <v>326</v>
      </c>
      <c r="B206" s="58"/>
      <c r="C206" s="58"/>
      <c r="D206" s="58"/>
      <c r="E206" s="58"/>
      <c r="F206" s="58"/>
      <c r="G206" s="58"/>
      <c r="H206" s="58" t="s">
        <v>455</v>
      </c>
      <c r="I206" s="58"/>
      <c r="J206" s="58" t="s">
        <v>455</v>
      </c>
      <c r="K206" s="58"/>
      <c r="L206" s="63" t="s">
        <v>456</v>
      </c>
      <c r="M206" s="58"/>
      <c r="N206" s="58"/>
      <c r="O206" s="58"/>
      <c r="P206" s="58"/>
      <c r="Q206" s="58"/>
      <c r="R206" s="58" t="s">
        <v>455</v>
      </c>
      <c r="S206" s="58"/>
      <c r="T206" s="64" t="s">
        <v>453</v>
      </c>
      <c r="U206" s="59">
        <v>14</v>
      </c>
      <c r="V206" s="59"/>
      <c r="W206" s="59"/>
      <c r="X206" s="59" t="s">
        <v>455</v>
      </c>
      <c r="Y206" s="61" t="s">
        <v>303</v>
      </c>
      <c r="Z206" s="60"/>
      <c r="AA206" s="61" t="s">
        <v>410</v>
      </c>
      <c r="AB206" s="60"/>
      <c r="AC206" s="60"/>
    </row>
    <row r="207" spans="1:29" x14ac:dyDescent="0.25">
      <c r="A207" s="57" t="s">
        <v>182</v>
      </c>
      <c r="B207" s="58"/>
      <c r="C207" s="58"/>
      <c r="D207" s="58"/>
      <c r="E207" s="58" t="s">
        <v>455</v>
      </c>
      <c r="F207" s="58"/>
      <c r="G207" s="58" t="s">
        <v>455</v>
      </c>
      <c r="H207" s="58" t="s">
        <v>455</v>
      </c>
      <c r="I207" s="58" t="s">
        <v>455</v>
      </c>
      <c r="J207" s="58" t="s">
        <v>455</v>
      </c>
      <c r="K207" s="58" t="s">
        <v>455</v>
      </c>
      <c r="L207" s="63" t="s">
        <v>460</v>
      </c>
      <c r="M207" s="58"/>
      <c r="N207" s="58"/>
      <c r="O207" s="58"/>
      <c r="P207" s="58"/>
      <c r="Q207" s="58" t="s">
        <v>455</v>
      </c>
      <c r="R207" s="58" t="s">
        <v>455</v>
      </c>
      <c r="S207" s="58"/>
      <c r="T207" s="64" t="s">
        <v>456</v>
      </c>
      <c r="U207" s="59">
        <v>11</v>
      </c>
      <c r="V207" s="59"/>
      <c r="W207" s="59" t="s">
        <v>455</v>
      </c>
      <c r="X207" s="59"/>
      <c r="Y207" s="61" t="s">
        <v>307</v>
      </c>
      <c r="Z207" s="60"/>
      <c r="AA207" s="61" t="s">
        <v>423</v>
      </c>
      <c r="AB207" s="60"/>
      <c r="AC207" s="60"/>
    </row>
    <row r="208" spans="1:29" x14ac:dyDescent="0.25">
      <c r="A208" s="92" t="s">
        <v>243</v>
      </c>
      <c r="B208" s="58"/>
      <c r="C208" s="58"/>
      <c r="D208" s="58"/>
      <c r="E208" s="58"/>
      <c r="F208" s="58"/>
      <c r="G208" s="58" t="s">
        <v>455</v>
      </c>
      <c r="H208" s="58" t="s">
        <v>455</v>
      </c>
      <c r="I208" s="58" t="s">
        <v>455</v>
      </c>
      <c r="J208" s="58"/>
      <c r="K208" s="58"/>
      <c r="L208" s="63" t="s">
        <v>462</v>
      </c>
      <c r="M208" s="58"/>
      <c r="N208" s="58"/>
      <c r="O208" s="58"/>
      <c r="P208" s="58"/>
      <c r="Q208" s="58"/>
      <c r="R208" s="58" t="s">
        <v>455</v>
      </c>
      <c r="S208" s="58"/>
      <c r="T208" s="64" t="s">
        <v>453</v>
      </c>
      <c r="U208" s="59">
        <v>12</v>
      </c>
      <c r="V208" s="59"/>
      <c r="W208" s="59" t="s">
        <v>455</v>
      </c>
      <c r="X208" s="59"/>
      <c r="Y208" s="61" t="s">
        <v>307</v>
      </c>
      <c r="Z208" s="60"/>
      <c r="AA208" s="61" t="s">
        <v>413</v>
      </c>
      <c r="AB208" s="60"/>
      <c r="AC208" s="60"/>
    </row>
    <row r="209" spans="1:29" x14ac:dyDescent="0.25">
      <c r="A209" s="57" t="s">
        <v>183</v>
      </c>
      <c r="B209" s="58"/>
      <c r="C209" s="58"/>
      <c r="D209" s="58"/>
      <c r="E209" s="58"/>
      <c r="F209" s="58"/>
      <c r="G209" s="58"/>
      <c r="H209" s="58" t="s">
        <v>455</v>
      </c>
      <c r="I209" s="58" t="s">
        <v>455</v>
      </c>
      <c r="J209" s="58"/>
      <c r="K209" s="58"/>
      <c r="L209" s="63" t="s">
        <v>456</v>
      </c>
      <c r="M209" s="58"/>
      <c r="N209" s="58"/>
      <c r="O209" s="58"/>
      <c r="P209" s="58"/>
      <c r="Q209" s="58"/>
      <c r="R209" s="58" t="s">
        <v>455</v>
      </c>
      <c r="S209" s="58"/>
      <c r="T209" s="64" t="s">
        <v>453</v>
      </c>
      <c r="U209" s="59">
        <v>13</v>
      </c>
      <c r="V209" s="59"/>
      <c r="W209" s="59" t="s">
        <v>455</v>
      </c>
      <c r="X209" s="59"/>
      <c r="Y209" s="61" t="s">
        <v>307</v>
      </c>
      <c r="Z209" s="60"/>
      <c r="AA209" s="61" t="s">
        <v>410</v>
      </c>
      <c r="AB209" s="60"/>
      <c r="AC209" s="60"/>
    </row>
    <row r="210" spans="1:29" x14ac:dyDescent="0.25">
      <c r="A210" s="57" t="s">
        <v>184</v>
      </c>
      <c r="B210" s="58" t="s">
        <v>455</v>
      </c>
      <c r="C210" s="58"/>
      <c r="D210" s="58" t="s">
        <v>455</v>
      </c>
      <c r="E210" s="58" t="s">
        <v>455</v>
      </c>
      <c r="F210" s="58" t="s">
        <v>455</v>
      </c>
      <c r="G210" s="58" t="s">
        <v>455</v>
      </c>
      <c r="H210" s="58" t="s">
        <v>455</v>
      </c>
      <c r="I210" s="58" t="s">
        <v>455</v>
      </c>
      <c r="J210" s="58" t="s">
        <v>455</v>
      </c>
      <c r="K210" s="58"/>
      <c r="L210" s="63" t="s">
        <v>463</v>
      </c>
      <c r="M210" s="58"/>
      <c r="N210" s="58"/>
      <c r="O210" s="58" t="s">
        <v>455</v>
      </c>
      <c r="P210" s="58" t="s">
        <v>455</v>
      </c>
      <c r="Q210" s="58" t="s">
        <v>455</v>
      </c>
      <c r="R210" s="58"/>
      <c r="S210" s="58"/>
      <c r="T210" s="64" t="s">
        <v>462</v>
      </c>
      <c r="U210" s="59">
        <v>11</v>
      </c>
      <c r="V210" s="59"/>
      <c r="W210" s="59" t="s">
        <v>455</v>
      </c>
      <c r="X210" s="59"/>
      <c r="Y210" s="61" t="s">
        <v>307</v>
      </c>
      <c r="Z210" s="60"/>
      <c r="AA210" s="61" t="s">
        <v>431</v>
      </c>
      <c r="AB210" s="60"/>
      <c r="AC210" s="60"/>
    </row>
    <row r="211" spans="1:29" x14ac:dyDescent="0.25">
      <c r="A211" s="57" t="s">
        <v>185</v>
      </c>
      <c r="B211" s="58"/>
      <c r="C211" s="58"/>
      <c r="D211" s="58"/>
      <c r="E211" s="58"/>
      <c r="F211" s="58" t="s">
        <v>455</v>
      </c>
      <c r="G211" s="58" t="s">
        <v>455</v>
      </c>
      <c r="H211" s="58" t="s">
        <v>455</v>
      </c>
      <c r="I211" s="58" t="s">
        <v>455</v>
      </c>
      <c r="J211" s="58" t="s">
        <v>455</v>
      </c>
      <c r="K211" s="58" t="s">
        <v>455</v>
      </c>
      <c r="L211" s="63" t="s">
        <v>460</v>
      </c>
      <c r="M211" s="58"/>
      <c r="N211" s="58"/>
      <c r="O211" s="58"/>
      <c r="P211" s="58"/>
      <c r="Q211" s="58" t="s">
        <v>455</v>
      </c>
      <c r="R211" s="58" t="s">
        <v>455</v>
      </c>
      <c r="S211" s="58"/>
      <c r="T211" s="64" t="s">
        <v>456</v>
      </c>
      <c r="U211" s="59">
        <v>11</v>
      </c>
      <c r="V211" s="59"/>
      <c r="W211" s="59" t="s">
        <v>455</v>
      </c>
      <c r="X211" s="59"/>
      <c r="Y211" s="61" t="s">
        <v>307</v>
      </c>
      <c r="Z211" s="60"/>
      <c r="AA211" s="61" t="s">
        <v>426</v>
      </c>
      <c r="AB211" s="60"/>
      <c r="AC211" s="60"/>
    </row>
    <row r="212" spans="1:29" x14ac:dyDescent="0.25">
      <c r="A212" s="57" t="s">
        <v>186</v>
      </c>
      <c r="B212" s="58" t="s">
        <v>455</v>
      </c>
      <c r="C212" s="58" t="s">
        <v>455</v>
      </c>
      <c r="D212" s="58"/>
      <c r="E212" s="58"/>
      <c r="F212" s="58"/>
      <c r="G212" s="58"/>
      <c r="H212" s="58"/>
      <c r="I212" s="58"/>
      <c r="J212" s="58"/>
      <c r="K212" s="58"/>
      <c r="L212" s="63" t="s">
        <v>456</v>
      </c>
      <c r="M212" s="58" t="s">
        <v>455</v>
      </c>
      <c r="N212" s="58" t="s">
        <v>455</v>
      </c>
      <c r="O212" s="58"/>
      <c r="P212" s="58"/>
      <c r="Q212" s="58"/>
      <c r="R212" s="58"/>
      <c r="S212" s="58"/>
      <c r="T212" s="64" t="s">
        <v>456</v>
      </c>
      <c r="U212" s="59">
        <v>9</v>
      </c>
      <c r="V212" s="59" t="s">
        <v>455</v>
      </c>
      <c r="W212" s="59"/>
      <c r="X212" s="59"/>
      <c r="Y212" s="61" t="s">
        <v>307</v>
      </c>
      <c r="Z212" s="60"/>
      <c r="AA212" s="61" t="s">
        <v>411</v>
      </c>
      <c r="AB212" s="60"/>
      <c r="AC212" s="60"/>
    </row>
    <row r="213" spans="1:29" x14ac:dyDescent="0.25">
      <c r="A213" s="57" t="s">
        <v>187</v>
      </c>
      <c r="B213" s="58"/>
      <c r="C213" s="58"/>
      <c r="D213" s="58" t="s">
        <v>455</v>
      </c>
      <c r="E213" s="58" t="s">
        <v>455</v>
      </c>
      <c r="F213" s="58"/>
      <c r="G213" s="58" t="s">
        <v>455</v>
      </c>
      <c r="H213" s="58"/>
      <c r="I213" s="58" t="s">
        <v>455</v>
      </c>
      <c r="J213" s="58" t="s">
        <v>455</v>
      </c>
      <c r="K213" s="58" t="s">
        <v>455</v>
      </c>
      <c r="L213" s="63" t="s">
        <v>460</v>
      </c>
      <c r="M213" s="58"/>
      <c r="N213" s="58"/>
      <c r="O213" s="58"/>
      <c r="P213" s="58" t="s">
        <v>455</v>
      </c>
      <c r="Q213" s="58" t="s">
        <v>455</v>
      </c>
      <c r="R213" s="58"/>
      <c r="S213" s="58"/>
      <c r="T213" s="64" t="s">
        <v>456</v>
      </c>
      <c r="U213" s="59">
        <v>10</v>
      </c>
      <c r="V213" s="59"/>
      <c r="W213" s="59" t="s">
        <v>455</v>
      </c>
      <c r="X213" s="59"/>
      <c r="Y213" s="61" t="s">
        <v>307</v>
      </c>
      <c r="Z213" s="60"/>
      <c r="AA213" s="61" t="s">
        <v>423</v>
      </c>
      <c r="AB213" s="60"/>
      <c r="AC213" s="60"/>
    </row>
    <row r="214" spans="1:29" x14ac:dyDescent="0.25">
      <c r="A214" s="57" t="s">
        <v>188</v>
      </c>
      <c r="B214" s="58"/>
      <c r="C214" s="58"/>
      <c r="D214" s="58" t="s">
        <v>455</v>
      </c>
      <c r="E214" s="58" t="s">
        <v>455</v>
      </c>
      <c r="F214" s="58" t="s">
        <v>455</v>
      </c>
      <c r="G214" s="58" t="s">
        <v>455</v>
      </c>
      <c r="H214" s="58"/>
      <c r="I214" s="58"/>
      <c r="J214" s="58"/>
      <c r="K214" s="58"/>
      <c r="L214" s="63" t="s">
        <v>454</v>
      </c>
      <c r="M214" s="58"/>
      <c r="N214" s="58"/>
      <c r="O214" s="58"/>
      <c r="P214" s="58" t="s">
        <v>455</v>
      </c>
      <c r="Q214" s="58"/>
      <c r="R214" s="58"/>
      <c r="S214" s="58"/>
      <c r="T214" s="64" t="s">
        <v>453</v>
      </c>
      <c r="U214" s="59">
        <v>10</v>
      </c>
      <c r="V214" s="59"/>
      <c r="W214" s="59" t="s">
        <v>455</v>
      </c>
      <c r="X214" s="59"/>
      <c r="Y214" s="61" t="s">
        <v>307</v>
      </c>
      <c r="Z214" s="60"/>
      <c r="AA214" s="61" t="s">
        <v>416</v>
      </c>
      <c r="AB214" s="60"/>
      <c r="AC214" s="60"/>
    </row>
    <row r="215" spans="1:29" x14ac:dyDescent="0.25">
      <c r="A215" s="57" t="s">
        <v>189</v>
      </c>
      <c r="B215" s="58"/>
      <c r="C215" s="58"/>
      <c r="D215" s="58" t="s">
        <v>455</v>
      </c>
      <c r="E215" s="58" t="s">
        <v>455</v>
      </c>
      <c r="F215" s="58"/>
      <c r="G215" s="58" t="s">
        <v>455</v>
      </c>
      <c r="H215" s="58"/>
      <c r="I215" s="58"/>
      <c r="J215" s="58"/>
      <c r="K215" s="58"/>
      <c r="L215" s="63" t="s">
        <v>462</v>
      </c>
      <c r="M215" s="58"/>
      <c r="N215" s="58"/>
      <c r="O215" s="58" t="s">
        <v>455</v>
      </c>
      <c r="P215" s="58" t="s">
        <v>455</v>
      </c>
      <c r="Q215" s="58"/>
      <c r="R215" s="58"/>
      <c r="S215" s="58"/>
      <c r="T215" s="64" t="s">
        <v>456</v>
      </c>
      <c r="U215" s="59">
        <v>13</v>
      </c>
      <c r="V215" s="59"/>
      <c r="W215" s="59" t="s">
        <v>455</v>
      </c>
      <c r="X215" s="59"/>
      <c r="Y215" s="61" t="s">
        <v>307</v>
      </c>
      <c r="Z215" s="60"/>
      <c r="AA215" s="61" t="s">
        <v>414</v>
      </c>
      <c r="AB215" s="60"/>
      <c r="AC215" s="60"/>
    </row>
    <row r="216" spans="1:29" x14ac:dyDescent="0.25">
      <c r="A216" s="57" t="s">
        <v>190</v>
      </c>
      <c r="B216" s="58" t="s">
        <v>455</v>
      </c>
      <c r="C216" s="58" t="s">
        <v>455</v>
      </c>
      <c r="D216" s="58"/>
      <c r="E216" s="58"/>
      <c r="F216" s="58"/>
      <c r="G216" s="58"/>
      <c r="H216" s="58"/>
      <c r="I216" s="58"/>
      <c r="J216" s="58"/>
      <c r="K216" s="58"/>
      <c r="L216" s="63" t="s">
        <v>456</v>
      </c>
      <c r="M216" s="58" t="s">
        <v>455</v>
      </c>
      <c r="N216" s="58" t="s">
        <v>455</v>
      </c>
      <c r="O216" s="58"/>
      <c r="P216" s="58"/>
      <c r="Q216" s="58"/>
      <c r="R216" s="58"/>
      <c r="S216" s="58"/>
      <c r="T216" s="64" t="s">
        <v>456</v>
      </c>
      <c r="U216" s="59">
        <v>10</v>
      </c>
      <c r="V216" s="59"/>
      <c r="W216" s="59" t="s">
        <v>455</v>
      </c>
      <c r="X216" s="59"/>
      <c r="Y216" s="61" t="s">
        <v>307</v>
      </c>
      <c r="Z216" s="60"/>
      <c r="AA216" s="61" t="s">
        <v>411</v>
      </c>
      <c r="AB216" s="60"/>
      <c r="AC216" s="60"/>
    </row>
    <row r="217" spans="1:29" x14ac:dyDescent="0.25">
      <c r="A217" s="57" t="s">
        <v>191</v>
      </c>
      <c r="B217" s="58"/>
      <c r="C217" s="58"/>
      <c r="D217" s="58"/>
      <c r="E217" s="58"/>
      <c r="F217" s="58" t="s">
        <v>455</v>
      </c>
      <c r="G217" s="58" t="s">
        <v>455</v>
      </c>
      <c r="H217" s="58" t="s">
        <v>455</v>
      </c>
      <c r="I217" s="58" t="s">
        <v>455</v>
      </c>
      <c r="J217" s="58"/>
      <c r="K217" s="58"/>
      <c r="L217" s="63" t="s">
        <v>454</v>
      </c>
      <c r="M217" s="58"/>
      <c r="N217" s="58"/>
      <c r="O217" s="58"/>
      <c r="P217" s="58"/>
      <c r="Q217" s="58" t="s">
        <v>455</v>
      </c>
      <c r="R217" s="58" t="s">
        <v>455</v>
      </c>
      <c r="S217" s="58"/>
      <c r="T217" s="64" t="s">
        <v>456</v>
      </c>
      <c r="U217" s="59">
        <v>15</v>
      </c>
      <c r="V217" s="59"/>
      <c r="W217" s="59"/>
      <c r="X217" s="59" t="s">
        <v>455</v>
      </c>
      <c r="Y217" s="61" t="s">
        <v>307</v>
      </c>
      <c r="Z217" s="60"/>
      <c r="AA217" s="61" t="s">
        <v>417</v>
      </c>
      <c r="AB217" s="60"/>
      <c r="AC217" s="60"/>
    </row>
    <row r="218" spans="1:29" x14ac:dyDescent="0.25">
      <c r="A218" s="94" t="s">
        <v>512</v>
      </c>
      <c r="B218" s="96"/>
      <c r="C218" s="96"/>
      <c r="D218" s="96"/>
      <c r="E218" s="96"/>
      <c r="F218" s="96"/>
      <c r="G218" s="96"/>
      <c r="H218" s="96"/>
      <c r="I218" s="96"/>
      <c r="J218" s="96"/>
      <c r="K218" s="96"/>
      <c r="L218" s="96"/>
      <c r="M218" s="96"/>
      <c r="N218" s="96"/>
      <c r="O218" s="96"/>
      <c r="P218" s="96"/>
      <c r="Q218" s="96"/>
      <c r="R218" s="96"/>
      <c r="S218" s="96"/>
      <c r="T218" s="97"/>
      <c r="U218" s="98"/>
      <c r="V218" s="98"/>
      <c r="W218" s="98"/>
      <c r="X218" s="98"/>
      <c r="Y218" s="99"/>
      <c r="Z218" s="99"/>
      <c r="AA218" s="99"/>
      <c r="AB218" s="99"/>
      <c r="AC218" s="99"/>
    </row>
    <row r="219" spans="1:29" x14ac:dyDescent="0.25">
      <c r="A219" s="57" t="s">
        <v>265</v>
      </c>
      <c r="B219" s="58"/>
      <c r="C219" s="58"/>
      <c r="D219" s="58"/>
      <c r="E219" s="58"/>
      <c r="F219" s="58"/>
      <c r="G219" s="58"/>
      <c r="H219" s="58" t="s">
        <v>455</v>
      </c>
      <c r="I219" s="58"/>
      <c r="J219" s="58" t="s">
        <v>455</v>
      </c>
      <c r="K219" s="58" t="s">
        <v>455</v>
      </c>
      <c r="L219" s="63" t="s">
        <v>462</v>
      </c>
      <c r="M219" s="58"/>
      <c r="N219" s="58"/>
      <c r="O219" s="58"/>
      <c r="P219" s="58"/>
      <c r="Q219" s="58"/>
      <c r="R219" s="58"/>
      <c r="S219" s="58" t="s">
        <v>455</v>
      </c>
      <c r="T219" s="64" t="s">
        <v>453</v>
      </c>
      <c r="U219" s="59">
        <v>8</v>
      </c>
      <c r="V219" s="59" t="s">
        <v>455</v>
      </c>
      <c r="W219" s="59"/>
      <c r="X219" s="59"/>
      <c r="Y219" s="61" t="s">
        <v>307</v>
      </c>
      <c r="Z219" s="60"/>
      <c r="AA219" s="61" t="s">
        <v>413</v>
      </c>
      <c r="AB219" s="60"/>
      <c r="AC219" s="60"/>
    </row>
    <row r="220" spans="1:29" x14ac:dyDescent="0.25">
      <c r="A220" s="57" t="s">
        <v>192</v>
      </c>
      <c r="B220" s="58" t="s">
        <v>455</v>
      </c>
      <c r="C220" s="58" t="s">
        <v>455</v>
      </c>
      <c r="D220" s="58" t="s">
        <v>455</v>
      </c>
      <c r="E220" s="58" t="s">
        <v>455</v>
      </c>
      <c r="F220" s="58" t="s">
        <v>455</v>
      </c>
      <c r="G220" s="58" t="s">
        <v>455</v>
      </c>
      <c r="H220" s="58" t="s">
        <v>455</v>
      </c>
      <c r="I220" s="58" t="s">
        <v>455</v>
      </c>
      <c r="J220" s="58" t="s">
        <v>455</v>
      </c>
      <c r="K220" s="58"/>
      <c r="L220" s="63" t="s">
        <v>459</v>
      </c>
      <c r="M220" s="58" t="s">
        <v>455</v>
      </c>
      <c r="N220" s="58"/>
      <c r="O220" s="58" t="s">
        <v>455</v>
      </c>
      <c r="P220" s="58" t="s">
        <v>455</v>
      </c>
      <c r="Q220" s="58" t="s">
        <v>455</v>
      </c>
      <c r="R220" s="58"/>
      <c r="S220" s="58"/>
      <c r="T220" s="64" t="s">
        <v>454</v>
      </c>
      <c r="U220" s="59">
        <v>4</v>
      </c>
      <c r="V220" s="59" t="s">
        <v>455</v>
      </c>
      <c r="W220" s="59"/>
      <c r="X220" s="59"/>
      <c r="Y220" s="61" t="s">
        <v>307</v>
      </c>
      <c r="Z220" s="60"/>
      <c r="AA220" s="61" t="s">
        <v>434</v>
      </c>
      <c r="AB220" s="60"/>
      <c r="AC220" s="60"/>
    </row>
    <row r="221" spans="1:29" x14ac:dyDescent="0.25">
      <c r="A221" s="57" t="s">
        <v>193</v>
      </c>
      <c r="B221" s="58"/>
      <c r="C221" s="58"/>
      <c r="D221" s="58" t="s">
        <v>455</v>
      </c>
      <c r="E221" s="58" t="s">
        <v>455</v>
      </c>
      <c r="F221" s="58" t="s">
        <v>455</v>
      </c>
      <c r="G221" s="58" t="s">
        <v>455</v>
      </c>
      <c r="H221" s="58" t="s">
        <v>455</v>
      </c>
      <c r="I221" s="58" t="s">
        <v>455</v>
      </c>
      <c r="J221" s="58" t="s">
        <v>455</v>
      </c>
      <c r="K221" s="58" t="s">
        <v>455</v>
      </c>
      <c r="L221" s="63" t="s">
        <v>463</v>
      </c>
      <c r="M221" s="58"/>
      <c r="N221" s="58"/>
      <c r="O221" s="58"/>
      <c r="P221" s="58"/>
      <c r="Q221" s="58" t="s">
        <v>455</v>
      </c>
      <c r="R221" s="58" t="s">
        <v>455</v>
      </c>
      <c r="S221" s="58" t="s">
        <v>455</v>
      </c>
      <c r="T221" s="64" t="s">
        <v>462</v>
      </c>
      <c r="U221" s="59">
        <v>11</v>
      </c>
      <c r="V221" s="59"/>
      <c r="W221" s="59" t="s">
        <v>455</v>
      </c>
      <c r="X221" s="59"/>
      <c r="Y221" s="61" t="s">
        <v>307</v>
      </c>
      <c r="Z221" s="60"/>
      <c r="AA221" s="61" t="s">
        <v>427</v>
      </c>
      <c r="AB221" s="60"/>
      <c r="AC221" s="60"/>
    </row>
    <row r="222" spans="1:29" x14ac:dyDescent="0.25">
      <c r="A222" s="57" t="s">
        <v>194</v>
      </c>
      <c r="B222" s="58" t="s">
        <v>455</v>
      </c>
      <c r="C222" s="58" t="s">
        <v>455</v>
      </c>
      <c r="D222" s="58" t="s">
        <v>455</v>
      </c>
      <c r="E222" s="58" t="s">
        <v>455</v>
      </c>
      <c r="F222" s="58"/>
      <c r="G222" s="58" t="s">
        <v>455</v>
      </c>
      <c r="H222" s="58"/>
      <c r="I222" s="58"/>
      <c r="J222" s="58"/>
      <c r="K222" s="58"/>
      <c r="L222" s="63" t="s">
        <v>461</v>
      </c>
      <c r="M222" s="58"/>
      <c r="N222" s="58"/>
      <c r="O222" s="58" t="s">
        <v>455</v>
      </c>
      <c r="P222" s="58" t="s">
        <v>455</v>
      </c>
      <c r="Q222" s="58"/>
      <c r="R222" s="58"/>
      <c r="S222" s="58"/>
      <c r="T222" s="64" t="s">
        <v>456</v>
      </c>
      <c r="U222" s="59">
        <v>8</v>
      </c>
      <c r="V222" s="59" t="s">
        <v>455</v>
      </c>
      <c r="W222" s="59"/>
      <c r="X222" s="59"/>
      <c r="Y222" s="61" t="s">
        <v>307</v>
      </c>
      <c r="Z222" s="60"/>
      <c r="AA222" s="61" t="s">
        <v>417</v>
      </c>
      <c r="AB222" s="60"/>
      <c r="AC222" s="60"/>
    </row>
    <row r="223" spans="1:29" x14ac:dyDescent="0.25">
      <c r="A223" s="57" t="s">
        <v>195</v>
      </c>
      <c r="B223" s="58"/>
      <c r="C223" s="58"/>
      <c r="D223" s="58" t="s">
        <v>455</v>
      </c>
      <c r="E223" s="58"/>
      <c r="F223" s="58" t="s">
        <v>455</v>
      </c>
      <c r="G223" s="58" t="s">
        <v>455</v>
      </c>
      <c r="H223" s="58" t="s">
        <v>455</v>
      </c>
      <c r="I223" s="58" t="s">
        <v>455</v>
      </c>
      <c r="J223" s="58" t="s">
        <v>455</v>
      </c>
      <c r="K223" s="58" t="s">
        <v>455</v>
      </c>
      <c r="L223" s="63" t="s">
        <v>458</v>
      </c>
      <c r="M223" s="58"/>
      <c r="N223" s="58"/>
      <c r="O223" s="58"/>
      <c r="P223" s="58"/>
      <c r="Q223" s="58" t="s">
        <v>455</v>
      </c>
      <c r="R223" s="58" t="s">
        <v>455</v>
      </c>
      <c r="S223" s="58" t="s">
        <v>455</v>
      </c>
      <c r="T223" s="64" t="s">
        <v>462</v>
      </c>
      <c r="U223" s="59">
        <v>6</v>
      </c>
      <c r="V223" s="59" t="s">
        <v>455</v>
      </c>
      <c r="W223" s="59"/>
      <c r="X223" s="59"/>
      <c r="Y223" s="61" t="s">
        <v>307</v>
      </c>
      <c r="Z223" s="60"/>
      <c r="AA223" s="61" t="s">
        <v>427</v>
      </c>
      <c r="AB223" s="60"/>
      <c r="AC223" s="60"/>
    </row>
    <row r="224" spans="1:29" x14ac:dyDescent="0.25">
      <c r="A224" s="57" t="s">
        <v>196</v>
      </c>
      <c r="B224" s="58" t="s">
        <v>455</v>
      </c>
      <c r="C224" s="58" t="s">
        <v>455</v>
      </c>
      <c r="D224" s="58"/>
      <c r="E224" s="58"/>
      <c r="F224" s="58"/>
      <c r="G224" s="58"/>
      <c r="H224" s="58"/>
      <c r="I224" s="58"/>
      <c r="J224" s="58"/>
      <c r="K224" s="58"/>
      <c r="L224" s="63" t="s">
        <v>456</v>
      </c>
      <c r="M224" s="58" t="s">
        <v>455</v>
      </c>
      <c r="N224" s="58" t="s">
        <v>455</v>
      </c>
      <c r="O224" s="58"/>
      <c r="P224" s="58"/>
      <c r="Q224" s="58"/>
      <c r="R224" s="58"/>
      <c r="S224" s="58"/>
      <c r="T224" s="64" t="s">
        <v>456</v>
      </c>
      <c r="U224" s="59">
        <v>8</v>
      </c>
      <c r="V224" s="59" t="s">
        <v>455</v>
      </c>
      <c r="W224" s="59"/>
      <c r="X224" s="59"/>
      <c r="Y224" s="61" t="s">
        <v>303</v>
      </c>
      <c r="Z224" s="60"/>
      <c r="AA224" s="61" t="s">
        <v>411</v>
      </c>
      <c r="AB224" s="60"/>
      <c r="AC224" s="60"/>
    </row>
    <row r="225" spans="1:29" x14ac:dyDescent="0.25">
      <c r="A225" s="57" t="s">
        <v>266</v>
      </c>
      <c r="B225" s="58"/>
      <c r="C225" s="58"/>
      <c r="D225" s="58"/>
      <c r="E225" s="58"/>
      <c r="F225" s="58"/>
      <c r="G225" s="58"/>
      <c r="H225" s="58" t="s">
        <v>455</v>
      </c>
      <c r="I225" s="58" t="s">
        <v>455</v>
      </c>
      <c r="J225" s="58" t="s">
        <v>455</v>
      </c>
      <c r="K225" s="58" t="s">
        <v>455</v>
      </c>
      <c r="L225" s="63" t="s">
        <v>454</v>
      </c>
      <c r="M225" s="58"/>
      <c r="N225" s="58"/>
      <c r="O225" s="58"/>
      <c r="P225" s="58"/>
      <c r="Q225" s="58" t="s">
        <v>455</v>
      </c>
      <c r="R225" s="58"/>
      <c r="S225" s="58" t="s">
        <v>455</v>
      </c>
      <c r="T225" s="64" t="s">
        <v>456</v>
      </c>
      <c r="U225" s="59">
        <v>8</v>
      </c>
      <c r="V225" s="59" t="s">
        <v>455</v>
      </c>
      <c r="W225" s="59"/>
      <c r="X225" s="59"/>
      <c r="Y225" s="61" t="s">
        <v>307</v>
      </c>
      <c r="Z225" s="60"/>
      <c r="AA225" s="61" t="s">
        <v>417</v>
      </c>
      <c r="AB225" s="60"/>
      <c r="AC225" s="60"/>
    </row>
    <row r="226" spans="1:29" x14ac:dyDescent="0.25">
      <c r="A226" s="94" t="s">
        <v>513</v>
      </c>
      <c r="B226" s="96"/>
      <c r="C226" s="96"/>
      <c r="D226" s="96"/>
      <c r="E226" s="96"/>
      <c r="F226" s="96"/>
      <c r="G226" s="96"/>
      <c r="H226" s="96"/>
      <c r="I226" s="96"/>
      <c r="J226" s="96"/>
      <c r="K226" s="96"/>
      <c r="L226" s="96"/>
      <c r="M226" s="96"/>
      <c r="N226" s="96"/>
      <c r="O226" s="96"/>
      <c r="P226" s="96"/>
      <c r="Q226" s="96"/>
      <c r="R226" s="96"/>
      <c r="S226" s="96"/>
      <c r="T226" s="97"/>
      <c r="U226" s="98"/>
      <c r="V226" s="98"/>
      <c r="W226" s="98"/>
      <c r="X226" s="98"/>
      <c r="Y226" s="99"/>
      <c r="Z226" s="99"/>
      <c r="AA226" s="99"/>
      <c r="AB226" s="99"/>
      <c r="AC226" s="99"/>
    </row>
    <row r="227" spans="1:29" x14ac:dyDescent="0.25">
      <c r="A227" s="57" t="s">
        <v>197</v>
      </c>
      <c r="B227" s="58"/>
      <c r="C227" s="58"/>
      <c r="D227" s="58" t="s">
        <v>455</v>
      </c>
      <c r="E227" s="58" t="s">
        <v>455</v>
      </c>
      <c r="F227" s="58" t="s">
        <v>455</v>
      </c>
      <c r="G227" s="58" t="s">
        <v>455</v>
      </c>
      <c r="H227" s="58"/>
      <c r="I227" s="58"/>
      <c r="J227" s="58"/>
      <c r="K227" s="58"/>
      <c r="L227" s="63" t="s">
        <v>454</v>
      </c>
      <c r="M227" s="58"/>
      <c r="N227" s="58"/>
      <c r="O227" s="58" t="s">
        <v>455</v>
      </c>
      <c r="P227" s="58" t="s">
        <v>455</v>
      </c>
      <c r="Q227" s="58"/>
      <c r="R227" s="58"/>
      <c r="S227" s="58"/>
      <c r="T227" s="64" t="s">
        <v>456</v>
      </c>
      <c r="U227" s="59">
        <v>15</v>
      </c>
      <c r="V227" s="59"/>
      <c r="W227" s="59"/>
      <c r="X227" s="59" t="s">
        <v>455</v>
      </c>
      <c r="Y227" s="61" t="s">
        <v>307</v>
      </c>
      <c r="Z227" s="60"/>
      <c r="AA227" s="61" t="s">
        <v>417</v>
      </c>
      <c r="AB227" s="60"/>
      <c r="AC227" s="60"/>
    </row>
    <row r="228" spans="1:29" x14ac:dyDescent="0.25">
      <c r="A228" s="57" t="s">
        <v>198</v>
      </c>
      <c r="B228" s="58"/>
      <c r="C228" s="58"/>
      <c r="D228" s="58"/>
      <c r="E228" s="58"/>
      <c r="F228" s="58"/>
      <c r="G228" s="58"/>
      <c r="H228" s="58" t="s">
        <v>455</v>
      </c>
      <c r="I228" s="58" t="s">
        <v>455</v>
      </c>
      <c r="J228" s="58" t="s">
        <v>455</v>
      </c>
      <c r="K228" s="58" t="s">
        <v>455</v>
      </c>
      <c r="L228" s="63" t="s">
        <v>454</v>
      </c>
      <c r="M228" s="58"/>
      <c r="N228" s="58"/>
      <c r="O228" s="58"/>
      <c r="P228" s="58"/>
      <c r="Q228" s="58" t="s">
        <v>455</v>
      </c>
      <c r="R228" s="58" t="s">
        <v>455</v>
      </c>
      <c r="S228" s="58" t="s">
        <v>455</v>
      </c>
      <c r="T228" s="64" t="s">
        <v>462</v>
      </c>
      <c r="U228" s="59">
        <v>11</v>
      </c>
      <c r="V228" s="59"/>
      <c r="W228" s="59" t="s">
        <v>455</v>
      </c>
      <c r="X228" s="59"/>
      <c r="Y228" s="61" t="s">
        <v>307</v>
      </c>
      <c r="Z228" s="60"/>
      <c r="AA228" s="61" t="s">
        <v>418</v>
      </c>
      <c r="AB228" s="60"/>
      <c r="AC228" s="60"/>
    </row>
    <row r="229" spans="1:29" x14ac:dyDescent="0.25">
      <c r="A229" s="94" t="s">
        <v>514</v>
      </c>
      <c r="B229" s="96"/>
      <c r="C229" s="96"/>
      <c r="D229" s="96"/>
      <c r="E229" s="96"/>
      <c r="F229" s="96"/>
      <c r="G229" s="96"/>
      <c r="H229" s="96"/>
      <c r="I229" s="96"/>
      <c r="J229" s="96"/>
      <c r="K229" s="96"/>
      <c r="L229" s="96"/>
      <c r="M229" s="96"/>
      <c r="N229" s="96"/>
      <c r="O229" s="96"/>
      <c r="P229" s="96"/>
      <c r="Q229" s="96"/>
      <c r="R229" s="96"/>
      <c r="S229" s="96"/>
      <c r="T229" s="97"/>
      <c r="U229" s="98"/>
      <c r="V229" s="98"/>
      <c r="W229" s="98"/>
      <c r="X229" s="98"/>
      <c r="Y229" s="99"/>
      <c r="Z229" s="99"/>
      <c r="AA229" s="99"/>
      <c r="AB229" s="99"/>
      <c r="AC229" s="99"/>
    </row>
    <row r="230" spans="1:29" x14ac:dyDescent="0.25">
      <c r="A230" s="57" t="s">
        <v>200</v>
      </c>
      <c r="B230" s="58"/>
      <c r="C230" s="58"/>
      <c r="D230" s="58"/>
      <c r="E230" s="58"/>
      <c r="F230" s="58"/>
      <c r="G230" s="58" t="s">
        <v>455</v>
      </c>
      <c r="H230" s="58" t="s">
        <v>455</v>
      </c>
      <c r="I230" s="58" t="s">
        <v>455</v>
      </c>
      <c r="J230" s="58" t="s">
        <v>455</v>
      </c>
      <c r="K230" s="58" t="s">
        <v>455</v>
      </c>
      <c r="L230" s="63" t="s">
        <v>461</v>
      </c>
      <c r="M230" s="58"/>
      <c r="N230" s="58"/>
      <c r="O230" s="58"/>
      <c r="P230" s="58"/>
      <c r="Q230" s="58" t="s">
        <v>455</v>
      </c>
      <c r="R230" s="58" t="s">
        <v>455</v>
      </c>
      <c r="S230" s="58" t="s">
        <v>455</v>
      </c>
      <c r="T230" s="64" t="s">
        <v>462</v>
      </c>
      <c r="U230" s="59">
        <v>13</v>
      </c>
      <c r="V230" s="59"/>
      <c r="W230" s="59" t="s">
        <v>455</v>
      </c>
      <c r="X230" s="59"/>
      <c r="Y230" s="61" t="s">
        <v>307</v>
      </c>
      <c r="Z230" s="60"/>
      <c r="AA230" s="61" t="s">
        <v>421</v>
      </c>
      <c r="AB230" s="60"/>
      <c r="AC230" s="60"/>
    </row>
    <row r="231" spans="1:29" x14ac:dyDescent="0.25">
      <c r="A231" s="57" t="s">
        <v>201</v>
      </c>
      <c r="B231" s="58" t="s">
        <v>455</v>
      </c>
      <c r="C231" s="58" t="s">
        <v>455</v>
      </c>
      <c r="D231" s="58" t="s">
        <v>455</v>
      </c>
      <c r="E231" s="58" t="s">
        <v>455</v>
      </c>
      <c r="F231" s="58" t="s">
        <v>455</v>
      </c>
      <c r="G231" s="58" t="s">
        <v>455</v>
      </c>
      <c r="H231" s="58" t="s">
        <v>455</v>
      </c>
      <c r="I231" s="58"/>
      <c r="J231" s="58"/>
      <c r="K231" s="58"/>
      <c r="L231" s="63" t="s">
        <v>458</v>
      </c>
      <c r="M231" s="58" t="s">
        <v>455</v>
      </c>
      <c r="N231" s="58" t="s">
        <v>455</v>
      </c>
      <c r="O231" s="58" t="s">
        <v>455</v>
      </c>
      <c r="P231" s="58" t="s">
        <v>455</v>
      </c>
      <c r="Q231" s="58" t="s">
        <v>455</v>
      </c>
      <c r="R231" s="58"/>
      <c r="S231" s="58"/>
      <c r="T231" s="64" t="s">
        <v>461</v>
      </c>
      <c r="U231" s="59">
        <v>8</v>
      </c>
      <c r="V231" s="59" t="s">
        <v>455</v>
      </c>
      <c r="W231" s="59"/>
      <c r="X231" s="59"/>
      <c r="Y231" s="61" t="s">
        <v>307</v>
      </c>
      <c r="Z231" s="60"/>
      <c r="AA231" s="61" t="s">
        <v>429</v>
      </c>
      <c r="AB231" s="60"/>
      <c r="AC231" s="60"/>
    </row>
    <row r="232" spans="1:29" x14ac:dyDescent="0.25">
      <c r="A232" s="57" t="s">
        <v>202</v>
      </c>
      <c r="B232" s="58"/>
      <c r="C232" s="58"/>
      <c r="D232" s="58" t="s">
        <v>455</v>
      </c>
      <c r="E232" s="58"/>
      <c r="F232" s="58" t="s">
        <v>455</v>
      </c>
      <c r="G232" s="58" t="s">
        <v>455</v>
      </c>
      <c r="H232" s="58" t="s">
        <v>455</v>
      </c>
      <c r="I232" s="58" t="s">
        <v>455</v>
      </c>
      <c r="J232" s="58"/>
      <c r="K232" s="58"/>
      <c r="L232" s="63" t="s">
        <v>461</v>
      </c>
      <c r="M232" s="58"/>
      <c r="N232" s="58"/>
      <c r="O232" s="58"/>
      <c r="P232" s="58"/>
      <c r="Q232" s="58" t="s">
        <v>455</v>
      </c>
      <c r="R232" s="58"/>
      <c r="S232" s="58"/>
      <c r="T232" s="64" t="s">
        <v>453</v>
      </c>
      <c r="U232" s="59">
        <v>8</v>
      </c>
      <c r="V232" s="59" t="s">
        <v>455</v>
      </c>
      <c r="W232" s="59"/>
      <c r="X232" s="59"/>
      <c r="Y232" s="61" t="s">
        <v>303</v>
      </c>
      <c r="Z232" s="60"/>
      <c r="AA232" s="61" t="s">
        <v>419</v>
      </c>
      <c r="AB232" s="60"/>
      <c r="AC232" s="60"/>
    </row>
    <row r="233" spans="1:29" x14ac:dyDescent="0.25">
      <c r="A233" s="94" t="s">
        <v>515</v>
      </c>
      <c r="B233" s="96"/>
      <c r="C233" s="96"/>
      <c r="D233" s="96"/>
      <c r="E233" s="96"/>
      <c r="F233" s="96"/>
      <c r="G233" s="96"/>
      <c r="H233" s="96"/>
      <c r="I233" s="96"/>
      <c r="J233" s="96"/>
      <c r="K233" s="96"/>
      <c r="L233" s="108"/>
      <c r="M233" s="96"/>
      <c r="N233" s="96"/>
      <c r="O233" s="96"/>
      <c r="P233" s="96"/>
      <c r="Q233" s="96"/>
      <c r="R233" s="96"/>
      <c r="S233" s="96"/>
      <c r="T233" s="97"/>
      <c r="U233" s="98"/>
      <c r="V233" s="98"/>
      <c r="W233" s="98"/>
      <c r="X233" s="98"/>
      <c r="Y233" s="99"/>
      <c r="Z233" s="99"/>
      <c r="AA233" s="99"/>
      <c r="AB233" s="99"/>
      <c r="AC233" s="99"/>
    </row>
    <row r="234" spans="1:29" x14ac:dyDescent="0.25">
      <c r="A234" s="57" t="s">
        <v>204</v>
      </c>
      <c r="B234" s="58"/>
      <c r="C234" s="58"/>
      <c r="D234" s="58"/>
      <c r="E234" s="58"/>
      <c r="F234" s="58"/>
      <c r="G234" s="58" t="s">
        <v>455</v>
      </c>
      <c r="H234" s="58" t="s">
        <v>455</v>
      </c>
      <c r="I234" s="58" t="s">
        <v>455</v>
      </c>
      <c r="J234" s="58" t="s">
        <v>455</v>
      </c>
      <c r="K234" s="58" t="s">
        <v>455</v>
      </c>
      <c r="L234" s="63" t="s">
        <v>461</v>
      </c>
      <c r="M234" s="58"/>
      <c r="N234" s="58"/>
      <c r="O234" s="58"/>
      <c r="P234" s="58"/>
      <c r="Q234" s="58" t="s">
        <v>455</v>
      </c>
      <c r="R234" s="58" t="s">
        <v>455</v>
      </c>
      <c r="S234" s="58"/>
      <c r="T234" s="64" t="s">
        <v>456</v>
      </c>
      <c r="U234" s="59">
        <v>11</v>
      </c>
      <c r="V234" s="59"/>
      <c r="W234" s="59" t="s">
        <v>455</v>
      </c>
      <c r="X234" s="59"/>
      <c r="Y234" s="61" t="s">
        <v>307</v>
      </c>
      <c r="Z234" s="60"/>
      <c r="AA234" s="61" t="s">
        <v>420</v>
      </c>
      <c r="AB234" s="60"/>
      <c r="AC234" s="60"/>
    </row>
    <row r="235" spans="1:29" x14ac:dyDescent="0.25">
      <c r="A235" s="57" t="s">
        <v>205</v>
      </c>
      <c r="B235" s="58"/>
      <c r="C235" s="58"/>
      <c r="D235" s="58"/>
      <c r="E235" s="58"/>
      <c r="F235" s="58"/>
      <c r="G235" s="58"/>
      <c r="H235" s="58" t="s">
        <v>455</v>
      </c>
      <c r="I235" s="58" t="s">
        <v>455</v>
      </c>
      <c r="J235" s="58" t="s">
        <v>455</v>
      </c>
      <c r="K235" s="58" t="s">
        <v>455</v>
      </c>
      <c r="L235" s="63" t="s">
        <v>454</v>
      </c>
      <c r="M235" s="58"/>
      <c r="N235" s="58"/>
      <c r="O235" s="58"/>
      <c r="P235" s="58"/>
      <c r="Q235" s="58"/>
      <c r="R235" s="58" t="s">
        <v>455</v>
      </c>
      <c r="S235" s="58" t="s">
        <v>455</v>
      </c>
      <c r="T235" s="64" t="s">
        <v>456</v>
      </c>
      <c r="U235" s="59">
        <v>10</v>
      </c>
      <c r="V235" s="59"/>
      <c r="W235" s="59" t="s">
        <v>455</v>
      </c>
      <c r="X235" s="59"/>
      <c r="Y235" s="61" t="s">
        <v>307</v>
      </c>
      <c r="Z235" s="60"/>
      <c r="AA235" s="61" t="s">
        <v>417</v>
      </c>
      <c r="AB235" s="60"/>
      <c r="AC235" s="60"/>
    </row>
    <row r="236" spans="1:29" x14ac:dyDescent="0.25">
      <c r="A236" s="57" t="s">
        <v>267</v>
      </c>
      <c r="B236" s="58"/>
      <c r="C236" s="58"/>
      <c r="D236" s="58"/>
      <c r="E236" s="58"/>
      <c r="F236" s="58"/>
      <c r="G236" s="58"/>
      <c r="H236" s="58" t="s">
        <v>455</v>
      </c>
      <c r="I236" s="58"/>
      <c r="J236" s="58" t="s">
        <v>455</v>
      </c>
      <c r="K236" s="58" t="s">
        <v>455</v>
      </c>
      <c r="L236" s="63" t="s">
        <v>462</v>
      </c>
      <c r="M236" s="58"/>
      <c r="N236" s="58"/>
      <c r="O236" s="58"/>
      <c r="P236" s="58"/>
      <c r="Q236" s="58"/>
      <c r="R236" s="58"/>
      <c r="S236" s="58" t="s">
        <v>455</v>
      </c>
      <c r="T236" s="64" t="s">
        <v>453</v>
      </c>
      <c r="U236" s="59">
        <v>7</v>
      </c>
      <c r="V236" s="59" t="s">
        <v>455</v>
      </c>
      <c r="W236" s="59"/>
      <c r="X236" s="59"/>
      <c r="Y236" s="61" t="s">
        <v>307</v>
      </c>
      <c r="Z236" s="60"/>
      <c r="AA236" s="61" t="s">
        <v>413</v>
      </c>
      <c r="AB236" s="60"/>
      <c r="AC236" s="60"/>
    </row>
    <row r="237" spans="1:29" x14ac:dyDescent="0.25">
      <c r="A237" s="57" t="s">
        <v>268</v>
      </c>
      <c r="B237" s="58"/>
      <c r="C237" s="58"/>
      <c r="D237" s="58" t="s">
        <v>455</v>
      </c>
      <c r="E237" s="58" t="s">
        <v>455</v>
      </c>
      <c r="F237" s="58" t="s">
        <v>455</v>
      </c>
      <c r="G237" s="58" t="s">
        <v>455</v>
      </c>
      <c r="H237" s="58" t="s">
        <v>455</v>
      </c>
      <c r="I237" s="58" t="s">
        <v>455</v>
      </c>
      <c r="J237" s="58" t="s">
        <v>455</v>
      </c>
      <c r="K237" s="58" t="s">
        <v>455</v>
      </c>
      <c r="L237" s="63" t="s">
        <v>463</v>
      </c>
      <c r="M237" s="58"/>
      <c r="N237" s="58"/>
      <c r="O237" s="58" t="s">
        <v>455</v>
      </c>
      <c r="P237" s="58" t="s">
        <v>455</v>
      </c>
      <c r="Q237" s="58" t="s">
        <v>455</v>
      </c>
      <c r="R237" s="58"/>
      <c r="S237" s="58"/>
      <c r="T237" s="64" t="s">
        <v>462</v>
      </c>
      <c r="U237" s="59">
        <v>7</v>
      </c>
      <c r="V237" s="59" t="s">
        <v>455</v>
      </c>
      <c r="W237" s="59"/>
      <c r="X237" s="59"/>
      <c r="Y237" s="61" t="s">
        <v>307</v>
      </c>
      <c r="Z237" s="60"/>
      <c r="AA237" s="61" t="s">
        <v>431</v>
      </c>
      <c r="AB237" s="60"/>
      <c r="AC237" s="60"/>
    </row>
    <row r="238" spans="1:29" x14ac:dyDescent="0.25">
      <c r="A238" s="57" t="s">
        <v>206</v>
      </c>
      <c r="B238" s="58" t="s">
        <v>455</v>
      </c>
      <c r="C238" s="58" t="s">
        <v>455</v>
      </c>
      <c r="D238" s="58" t="s">
        <v>455</v>
      </c>
      <c r="E238" s="58"/>
      <c r="F238" s="58" t="s">
        <v>455</v>
      </c>
      <c r="G238" s="58" t="s">
        <v>455</v>
      </c>
      <c r="H238" s="58"/>
      <c r="I238" s="58"/>
      <c r="J238" s="58"/>
      <c r="K238" s="58"/>
      <c r="L238" s="63" t="s">
        <v>461</v>
      </c>
      <c r="M238" s="58"/>
      <c r="N238" s="58" t="s">
        <v>455</v>
      </c>
      <c r="O238" s="58"/>
      <c r="P238" s="58" t="s">
        <v>455</v>
      </c>
      <c r="Q238" s="58"/>
      <c r="R238" s="58"/>
      <c r="S238" s="58"/>
      <c r="T238" s="64" t="s">
        <v>456</v>
      </c>
      <c r="U238" s="59">
        <v>14</v>
      </c>
      <c r="V238" s="59"/>
      <c r="W238" s="59"/>
      <c r="X238" s="59" t="s">
        <v>455</v>
      </c>
      <c r="Y238" s="61" t="s">
        <v>307</v>
      </c>
      <c r="Z238" s="60"/>
      <c r="AA238" s="61" t="s">
        <v>420</v>
      </c>
      <c r="AB238" s="60"/>
      <c r="AC238" s="60"/>
    </row>
    <row r="239" spans="1:29" x14ac:dyDescent="0.25">
      <c r="A239" s="57" t="s">
        <v>207</v>
      </c>
      <c r="B239" s="58"/>
      <c r="C239" s="58"/>
      <c r="D239" s="58" t="s">
        <v>455</v>
      </c>
      <c r="E239" s="58" t="s">
        <v>455</v>
      </c>
      <c r="F239" s="58" t="s">
        <v>455</v>
      </c>
      <c r="G239" s="58" t="s">
        <v>455</v>
      </c>
      <c r="H239" s="58"/>
      <c r="I239" s="58"/>
      <c r="J239" s="58" t="s">
        <v>455</v>
      </c>
      <c r="K239" s="58"/>
      <c r="L239" s="63" t="s">
        <v>461</v>
      </c>
      <c r="M239" s="58"/>
      <c r="N239" s="58"/>
      <c r="O239" s="58"/>
      <c r="P239" s="58" t="s">
        <v>455</v>
      </c>
      <c r="Q239" s="58"/>
      <c r="R239" s="58"/>
      <c r="S239" s="58"/>
      <c r="T239" s="64" t="s">
        <v>453</v>
      </c>
      <c r="U239" s="59">
        <v>8</v>
      </c>
      <c r="V239" s="59" t="s">
        <v>455</v>
      </c>
      <c r="W239" s="59"/>
      <c r="X239" s="59"/>
      <c r="Y239" s="61" t="s">
        <v>307</v>
      </c>
      <c r="Z239" s="60"/>
      <c r="AA239" s="61" t="s">
        <v>419</v>
      </c>
      <c r="AB239" s="60"/>
      <c r="AC239" s="60"/>
    </row>
    <row r="240" spans="1:29" x14ac:dyDescent="0.25">
      <c r="A240" s="57" t="s">
        <v>208</v>
      </c>
      <c r="B240" s="58" t="s">
        <v>455</v>
      </c>
      <c r="C240" s="58" t="s">
        <v>455</v>
      </c>
      <c r="D240" s="58"/>
      <c r="E240" s="58"/>
      <c r="F240" s="58"/>
      <c r="G240" s="58"/>
      <c r="H240" s="58"/>
      <c r="I240" s="58"/>
      <c r="J240" s="58"/>
      <c r="K240" s="58"/>
      <c r="L240" s="63" t="s">
        <v>456</v>
      </c>
      <c r="M240" s="58" t="s">
        <v>455</v>
      </c>
      <c r="N240" s="58" t="s">
        <v>455</v>
      </c>
      <c r="O240" s="58"/>
      <c r="P240" s="58"/>
      <c r="Q240" s="58"/>
      <c r="R240" s="58"/>
      <c r="S240" s="58"/>
      <c r="T240" s="64" t="s">
        <v>456</v>
      </c>
      <c r="U240" s="59">
        <v>13</v>
      </c>
      <c r="V240" s="59"/>
      <c r="W240" s="59" t="s">
        <v>455</v>
      </c>
      <c r="X240" s="59"/>
      <c r="Y240" s="61" t="s">
        <v>307</v>
      </c>
      <c r="Z240" s="60"/>
      <c r="AA240" s="61" t="s">
        <v>411</v>
      </c>
      <c r="AB240" s="60"/>
      <c r="AC240" s="60"/>
    </row>
    <row r="241" spans="1:29" x14ac:dyDescent="0.25">
      <c r="A241" s="57" t="s">
        <v>269</v>
      </c>
      <c r="B241" s="58" t="s">
        <v>455</v>
      </c>
      <c r="C241" s="58" t="s">
        <v>455</v>
      </c>
      <c r="D241" s="58" t="s">
        <v>455</v>
      </c>
      <c r="E241" s="58" t="s">
        <v>455</v>
      </c>
      <c r="F241" s="58" t="s">
        <v>455</v>
      </c>
      <c r="G241" s="58" t="s">
        <v>455</v>
      </c>
      <c r="H241" s="58" t="s">
        <v>455</v>
      </c>
      <c r="I241" s="58" t="s">
        <v>455</v>
      </c>
      <c r="J241" s="58" t="s">
        <v>455</v>
      </c>
      <c r="K241" s="58" t="s">
        <v>455</v>
      </c>
      <c r="L241" s="63" t="s">
        <v>457</v>
      </c>
      <c r="M241" s="58"/>
      <c r="N241" s="58"/>
      <c r="O241" s="58" t="s">
        <v>455</v>
      </c>
      <c r="P241" s="58" t="s">
        <v>455</v>
      </c>
      <c r="Q241" s="58" t="s">
        <v>455</v>
      </c>
      <c r="R241" s="58" t="s">
        <v>455</v>
      </c>
      <c r="S241" s="58" t="s">
        <v>455</v>
      </c>
      <c r="T241" s="64" t="s">
        <v>461</v>
      </c>
      <c r="U241" s="59">
        <v>10</v>
      </c>
      <c r="V241" s="59"/>
      <c r="W241" s="59" t="s">
        <v>455</v>
      </c>
      <c r="X241" s="59"/>
      <c r="Y241" s="61" t="s">
        <v>307</v>
      </c>
      <c r="Z241" s="60"/>
      <c r="AA241" s="61" t="s">
        <v>437</v>
      </c>
      <c r="AB241" s="60"/>
      <c r="AC241" s="60"/>
    </row>
    <row r="242" spans="1:29" x14ac:dyDescent="0.25">
      <c r="A242" s="57" t="s">
        <v>270</v>
      </c>
      <c r="B242" s="58"/>
      <c r="C242" s="58"/>
      <c r="D242" s="58"/>
      <c r="E242" s="58"/>
      <c r="F242" s="58" t="s">
        <v>455</v>
      </c>
      <c r="G242" s="58"/>
      <c r="H242" s="58" t="s">
        <v>455</v>
      </c>
      <c r="I242" s="58" t="s">
        <v>455</v>
      </c>
      <c r="J242" s="58" t="s">
        <v>455</v>
      </c>
      <c r="K242" s="58" t="s">
        <v>455</v>
      </c>
      <c r="L242" s="63" t="s">
        <v>461</v>
      </c>
      <c r="M242" s="58"/>
      <c r="N242" s="58"/>
      <c r="O242" s="58"/>
      <c r="P242" s="58"/>
      <c r="Q242" s="58" t="s">
        <v>455</v>
      </c>
      <c r="R242" s="58" t="s">
        <v>455</v>
      </c>
      <c r="S242" s="58" t="s">
        <v>455</v>
      </c>
      <c r="T242" s="64" t="s">
        <v>462</v>
      </c>
      <c r="U242" s="59">
        <v>7</v>
      </c>
      <c r="V242" s="59" t="s">
        <v>455</v>
      </c>
      <c r="W242" s="59"/>
      <c r="X242" s="59"/>
      <c r="Y242" s="61" t="s">
        <v>307</v>
      </c>
      <c r="Z242" s="60"/>
      <c r="AA242" s="61" t="s">
        <v>421</v>
      </c>
      <c r="AB242" s="60"/>
      <c r="AC242" s="60"/>
    </row>
    <row r="243" spans="1:29" x14ac:dyDescent="0.25">
      <c r="A243" s="57" t="s">
        <v>209</v>
      </c>
      <c r="B243" s="58"/>
      <c r="C243" s="58"/>
      <c r="D243" s="58"/>
      <c r="E243" s="58"/>
      <c r="F243" s="58" t="s">
        <v>455</v>
      </c>
      <c r="G243" s="58" t="s">
        <v>455</v>
      </c>
      <c r="H243" s="58" t="s">
        <v>455</v>
      </c>
      <c r="I243" s="58" t="s">
        <v>455</v>
      </c>
      <c r="J243" s="58"/>
      <c r="K243" s="58" t="s">
        <v>455</v>
      </c>
      <c r="L243" s="63" t="s">
        <v>461</v>
      </c>
      <c r="M243" s="58" t="s">
        <v>455</v>
      </c>
      <c r="N243" s="58"/>
      <c r="O243" s="58"/>
      <c r="P243" s="58"/>
      <c r="Q243" s="58"/>
      <c r="R243" s="58"/>
      <c r="S243" s="58"/>
      <c r="T243" s="64" t="s">
        <v>453</v>
      </c>
      <c r="U243" s="59">
        <v>14</v>
      </c>
      <c r="V243" s="59"/>
      <c r="W243" s="59"/>
      <c r="X243" s="59" t="s">
        <v>455</v>
      </c>
      <c r="Y243" s="61" t="s">
        <v>307</v>
      </c>
      <c r="Z243" s="60"/>
      <c r="AA243" s="61" t="s">
        <v>419</v>
      </c>
      <c r="AB243" s="60"/>
      <c r="AC243" s="60"/>
    </row>
    <row r="244" spans="1:29" x14ac:dyDescent="0.25">
      <c r="A244" s="94" t="s">
        <v>516</v>
      </c>
      <c r="B244" s="96"/>
      <c r="C244" s="96"/>
      <c r="D244" s="96"/>
      <c r="E244" s="96"/>
      <c r="F244" s="96"/>
      <c r="G244" s="96"/>
      <c r="H244" s="96"/>
      <c r="I244" s="96"/>
      <c r="J244" s="96"/>
      <c r="K244" s="96"/>
      <c r="L244" s="96"/>
      <c r="M244" s="96"/>
      <c r="N244" s="96"/>
      <c r="O244" s="96"/>
      <c r="P244" s="96"/>
      <c r="Q244" s="96"/>
      <c r="R244" s="96"/>
      <c r="S244" s="96"/>
      <c r="T244" s="97"/>
      <c r="U244" s="98"/>
      <c r="V244" s="98"/>
      <c r="W244" s="98"/>
      <c r="X244" s="98"/>
      <c r="Y244" s="99"/>
      <c r="Z244" s="99"/>
      <c r="AA244" s="99"/>
      <c r="AB244" s="99"/>
      <c r="AC244" s="99"/>
    </row>
    <row r="245" spans="1:29" x14ac:dyDescent="0.25">
      <c r="A245" s="57" t="s">
        <v>210</v>
      </c>
      <c r="B245" s="58"/>
      <c r="C245" s="58"/>
      <c r="D245" s="58"/>
      <c r="E245" s="58"/>
      <c r="F245" s="58"/>
      <c r="G245" s="58" t="s">
        <v>455</v>
      </c>
      <c r="H245" s="58" t="s">
        <v>455</v>
      </c>
      <c r="I245" s="58" t="s">
        <v>455</v>
      </c>
      <c r="J245" s="58"/>
      <c r="K245" s="58"/>
      <c r="L245" s="63" t="s">
        <v>462</v>
      </c>
      <c r="M245" s="58"/>
      <c r="N245" s="58"/>
      <c r="O245" s="58"/>
      <c r="P245" s="58"/>
      <c r="Q245" s="58" t="s">
        <v>455</v>
      </c>
      <c r="R245" s="58"/>
      <c r="S245" s="58"/>
      <c r="T245" s="64" t="s">
        <v>453</v>
      </c>
      <c r="U245" s="59">
        <v>15</v>
      </c>
      <c r="V245" s="59"/>
      <c r="W245" s="59"/>
      <c r="X245" s="59" t="s">
        <v>455</v>
      </c>
      <c r="Y245" s="61" t="s">
        <v>303</v>
      </c>
      <c r="Z245" s="60"/>
      <c r="AA245" s="61" t="s">
        <v>413</v>
      </c>
      <c r="AB245" s="60"/>
      <c r="AC245" s="60"/>
    </row>
    <row r="246" spans="1:29" x14ac:dyDescent="0.25">
      <c r="A246" s="57" t="s">
        <v>211</v>
      </c>
      <c r="B246" s="58" t="s">
        <v>455</v>
      </c>
      <c r="C246" s="58" t="s">
        <v>455</v>
      </c>
      <c r="D246" s="58" t="s">
        <v>455</v>
      </c>
      <c r="E246" s="58" t="s">
        <v>455</v>
      </c>
      <c r="F246" s="58" t="s">
        <v>455</v>
      </c>
      <c r="G246" s="58" t="s">
        <v>455</v>
      </c>
      <c r="H246" s="58" t="s">
        <v>455</v>
      </c>
      <c r="I246" s="58" t="s">
        <v>455</v>
      </c>
      <c r="J246" s="58" t="s">
        <v>455</v>
      </c>
      <c r="K246" s="58" t="s">
        <v>455</v>
      </c>
      <c r="L246" s="63" t="s">
        <v>457</v>
      </c>
      <c r="M246" s="58"/>
      <c r="N246" s="58"/>
      <c r="O246" s="58" t="s">
        <v>455</v>
      </c>
      <c r="P246" s="58" t="s">
        <v>455</v>
      </c>
      <c r="Q246" s="58" t="s">
        <v>455</v>
      </c>
      <c r="R246" s="58" t="s">
        <v>455</v>
      </c>
      <c r="S246" s="58" t="s">
        <v>455</v>
      </c>
      <c r="T246" s="64" t="s">
        <v>461</v>
      </c>
      <c r="U246" s="59">
        <v>9</v>
      </c>
      <c r="V246" s="59" t="s">
        <v>455</v>
      </c>
      <c r="W246" s="59"/>
      <c r="X246" s="59"/>
      <c r="Y246" s="61" t="s">
        <v>307</v>
      </c>
      <c r="Z246" s="60"/>
      <c r="AA246" s="61" t="s">
        <v>437</v>
      </c>
      <c r="AB246" s="60"/>
      <c r="AC246" s="60"/>
    </row>
    <row r="247" spans="1:29" x14ac:dyDescent="0.25">
      <c r="A247" s="57" t="s">
        <v>212</v>
      </c>
      <c r="B247" s="58" t="s">
        <v>455</v>
      </c>
      <c r="C247" s="58" t="s">
        <v>455</v>
      </c>
      <c r="D247" s="58" t="s">
        <v>455</v>
      </c>
      <c r="E247" s="58" t="s">
        <v>455</v>
      </c>
      <c r="F247" s="58"/>
      <c r="G247" s="58"/>
      <c r="H247" s="58"/>
      <c r="I247" s="58"/>
      <c r="J247" s="58"/>
      <c r="K247" s="58"/>
      <c r="L247" s="63" t="s">
        <v>454</v>
      </c>
      <c r="M247" s="58"/>
      <c r="N247" s="58"/>
      <c r="O247" s="58" t="s">
        <v>455</v>
      </c>
      <c r="P247" s="58"/>
      <c r="Q247" s="58"/>
      <c r="R247" s="58"/>
      <c r="S247" s="58"/>
      <c r="T247" s="64" t="s">
        <v>453</v>
      </c>
      <c r="U247" s="59">
        <v>16</v>
      </c>
      <c r="V247" s="59"/>
      <c r="W247" s="59"/>
      <c r="X247" s="59" t="s">
        <v>455</v>
      </c>
      <c r="Y247" s="61" t="s">
        <v>307</v>
      </c>
      <c r="Z247" s="60"/>
      <c r="AA247" s="61" t="s">
        <v>416</v>
      </c>
      <c r="AB247" s="60"/>
      <c r="AC247" s="60"/>
    </row>
    <row r="248" spans="1:29" x14ac:dyDescent="0.25">
      <c r="A248" s="57" t="s">
        <v>213</v>
      </c>
      <c r="B248" s="58" t="s">
        <v>455</v>
      </c>
      <c r="C248" s="58" t="s">
        <v>455</v>
      </c>
      <c r="D248" s="58"/>
      <c r="E248" s="58"/>
      <c r="F248" s="58"/>
      <c r="G248" s="58"/>
      <c r="H248" s="58"/>
      <c r="I248" s="58"/>
      <c r="J248" s="58"/>
      <c r="K248" s="58"/>
      <c r="L248" s="63" t="s">
        <v>456</v>
      </c>
      <c r="M248" s="58" t="s">
        <v>455</v>
      </c>
      <c r="N248" s="58" t="s">
        <v>455</v>
      </c>
      <c r="O248" s="58"/>
      <c r="P248" s="58"/>
      <c r="Q248" s="58"/>
      <c r="R248" s="58"/>
      <c r="S248" s="58"/>
      <c r="T248" s="64" t="s">
        <v>456</v>
      </c>
      <c r="U248" s="59">
        <v>12</v>
      </c>
      <c r="V248" s="59"/>
      <c r="W248" s="59" t="s">
        <v>455</v>
      </c>
      <c r="X248" s="59"/>
      <c r="Y248" s="61" t="s">
        <v>303</v>
      </c>
      <c r="Z248" s="60"/>
      <c r="AA248" s="61" t="s">
        <v>414</v>
      </c>
      <c r="AB248" s="60"/>
      <c r="AC248" s="60"/>
    </row>
    <row r="249" spans="1:29" x14ac:dyDescent="0.25">
      <c r="A249" s="57" t="s">
        <v>214</v>
      </c>
      <c r="B249" s="58"/>
      <c r="C249" s="58"/>
      <c r="D249" s="58" t="s">
        <v>455</v>
      </c>
      <c r="E249" s="58" t="s">
        <v>455</v>
      </c>
      <c r="F249" s="58" t="s">
        <v>455</v>
      </c>
      <c r="G249" s="58" t="s">
        <v>455</v>
      </c>
      <c r="H249" s="58" t="s">
        <v>455</v>
      </c>
      <c r="I249" s="58" t="s">
        <v>455</v>
      </c>
      <c r="J249" s="58" t="s">
        <v>455</v>
      </c>
      <c r="K249" s="58"/>
      <c r="L249" s="63" t="s">
        <v>458</v>
      </c>
      <c r="M249" s="58"/>
      <c r="N249" s="58"/>
      <c r="O249" s="58"/>
      <c r="P249" s="58" t="s">
        <v>455</v>
      </c>
      <c r="Q249" s="58" t="s">
        <v>455</v>
      </c>
      <c r="R249" s="58"/>
      <c r="S249" s="58"/>
      <c r="T249" s="64" t="s">
        <v>456</v>
      </c>
      <c r="U249" s="59">
        <v>12</v>
      </c>
      <c r="V249" s="59"/>
      <c r="W249" s="59" t="s">
        <v>455</v>
      </c>
      <c r="X249" s="59"/>
      <c r="Y249" s="61" t="s">
        <v>307</v>
      </c>
      <c r="Z249" s="60"/>
      <c r="AA249" s="61" t="s">
        <v>426</v>
      </c>
      <c r="AB249" s="60"/>
      <c r="AC249" s="60"/>
    </row>
    <row r="250" spans="1:29" x14ac:dyDescent="0.25">
      <c r="A250" s="57" t="s">
        <v>215</v>
      </c>
      <c r="B250" s="58"/>
      <c r="C250" s="58"/>
      <c r="D250" s="58" t="s">
        <v>455</v>
      </c>
      <c r="E250" s="58" t="s">
        <v>455</v>
      </c>
      <c r="F250" s="58" t="s">
        <v>455</v>
      </c>
      <c r="G250" s="58" t="s">
        <v>455</v>
      </c>
      <c r="H250" s="58" t="s">
        <v>455</v>
      </c>
      <c r="I250" s="58" t="s">
        <v>455</v>
      </c>
      <c r="J250" s="58" t="s">
        <v>455</v>
      </c>
      <c r="K250" s="58" t="s">
        <v>455</v>
      </c>
      <c r="L250" s="63" t="s">
        <v>463</v>
      </c>
      <c r="M250" s="58"/>
      <c r="N250" s="58"/>
      <c r="O250" s="58" t="s">
        <v>455</v>
      </c>
      <c r="P250" s="58" t="s">
        <v>455</v>
      </c>
      <c r="Q250" s="58" t="s">
        <v>455</v>
      </c>
      <c r="R250" s="58"/>
      <c r="S250" s="58"/>
      <c r="T250" s="64" t="s">
        <v>462</v>
      </c>
      <c r="U250" s="59">
        <v>8</v>
      </c>
      <c r="V250" s="59" t="s">
        <v>455</v>
      </c>
      <c r="W250" s="59"/>
      <c r="X250" s="59"/>
      <c r="Y250" s="61" t="s">
        <v>307</v>
      </c>
      <c r="Z250" s="60"/>
      <c r="AA250" s="61" t="s">
        <v>431</v>
      </c>
      <c r="AB250" s="60"/>
      <c r="AC250" s="60"/>
    </row>
    <row r="251" spans="1:29" x14ac:dyDescent="0.25">
      <c r="A251" s="57" t="s">
        <v>216</v>
      </c>
      <c r="B251" s="58"/>
      <c r="C251" s="58"/>
      <c r="D251" s="58"/>
      <c r="E251" s="58"/>
      <c r="F251" s="58" t="s">
        <v>455</v>
      </c>
      <c r="G251" s="58" t="s">
        <v>455</v>
      </c>
      <c r="H251" s="58" t="s">
        <v>455</v>
      </c>
      <c r="I251" s="58" t="s">
        <v>455</v>
      </c>
      <c r="J251" s="58"/>
      <c r="K251" s="58"/>
      <c r="L251" s="63" t="s">
        <v>454</v>
      </c>
      <c r="M251" s="58"/>
      <c r="N251" s="58"/>
      <c r="O251" s="58"/>
      <c r="P251" s="58"/>
      <c r="Q251" s="58" t="s">
        <v>455</v>
      </c>
      <c r="R251" s="58"/>
      <c r="S251" s="58"/>
      <c r="T251" s="64" t="s">
        <v>453</v>
      </c>
      <c r="U251" s="59">
        <v>13</v>
      </c>
      <c r="V251" s="59"/>
      <c r="W251" s="59" t="s">
        <v>455</v>
      </c>
      <c r="X251" s="59"/>
      <c r="Y251" s="61" t="s">
        <v>303</v>
      </c>
      <c r="Z251" s="60"/>
      <c r="AA251" s="61" t="s">
        <v>413</v>
      </c>
      <c r="AB251" s="60"/>
      <c r="AC251" s="60"/>
    </row>
    <row r="252" spans="1:29" x14ac:dyDescent="0.25">
      <c r="A252" s="57" t="s">
        <v>217</v>
      </c>
      <c r="B252" s="58"/>
      <c r="C252" s="58"/>
      <c r="D252" s="58" t="s">
        <v>455</v>
      </c>
      <c r="E252" s="58" t="s">
        <v>455</v>
      </c>
      <c r="F252" s="58"/>
      <c r="G252" s="58" t="s">
        <v>455</v>
      </c>
      <c r="H252" s="58"/>
      <c r="I252" s="58" t="s">
        <v>455</v>
      </c>
      <c r="J252" s="58" t="s">
        <v>455</v>
      </c>
      <c r="K252" s="58" t="s">
        <v>455</v>
      </c>
      <c r="L252" s="63" t="s">
        <v>460</v>
      </c>
      <c r="M252" s="58"/>
      <c r="N252" s="58"/>
      <c r="O252" s="58"/>
      <c r="P252" s="58" t="s">
        <v>455</v>
      </c>
      <c r="Q252" s="58"/>
      <c r="R252" s="58"/>
      <c r="S252" s="58"/>
      <c r="T252" s="64" t="s">
        <v>453</v>
      </c>
      <c r="U252" s="59">
        <v>14</v>
      </c>
      <c r="V252" s="59"/>
      <c r="W252" s="59"/>
      <c r="X252" s="59" t="s">
        <v>455</v>
      </c>
      <c r="Y252" s="61" t="s">
        <v>307</v>
      </c>
      <c r="Z252" s="60"/>
      <c r="AA252" s="61" t="s">
        <v>422</v>
      </c>
      <c r="AB252" s="60"/>
      <c r="AC252" s="60"/>
    </row>
    <row r="253" spans="1:29" x14ac:dyDescent="0.25">
      <c r="A253" s="57" t="s">
        <v>218</v>
      </c>
      <c r="B253" s="58" t="s">
        <v>455</v>
      </c>
      <c r="C253" s="58" t="s">
        <v>455</v>
      </c>
      <c r="D253" s="58" t="s">
        <v>455</v>
      </c>
      <c r="E253" s="58" t="s">
        <v>455</v>
      </c>
      <c r="F253" s="58"/>
      <c r="G253" s="58"/>
      <c r="H253" s="58"/>
      <c r="I253" s="58"/>
      <c r="J253" s="58"/>
      <c r="K253" s="58"/>
      <c r="L253" s="63" t="s">
        <v>454</v>
      </c>
      <c r="M253" s="58" t="s">
        <v>455</v>
      </c>
      <c r="N253" s="58" t="s">
        <v>455</v>
      </c>
      <c r="O253" s="58" t="s">
        <v>455</v>
      </c>
      <c r="P253" s="58"/>
      <c r="Q253" s="58"/>
      <c r="R253" s="58"/>
      <c r="S253" s="58"/>
      <c r="T253" s="64" t="s">
        <v>462</v>
      </c>
      <c r="U253" s="59">
        <v>14</v>
      </c>
      <c r="V253" s="59"/>
      <c r="W253" s="59"/>
      <c r="X253" s="59" t="s">
        <v>455</v>
      </c>
      <c r="Y253" s="61" t="s">
        <v>303</v>
      </c>
      <c r="Z253" s="60"/>
      <c r="AA253" s="61" t="s">
        <v>418</v>
      </c>
      <c r="AB253" s="60"/>
      <c r="AC253" s="60"/>
    </row>
    <row r="254" spans="1:29" x14ac:dyDescent="0.25">
      <c r="A254" s="57" t="s">
        <v>219</v>
      </c>
      <c r="B254" s="58" t="s">
        <v>455</v>
      </c>
      <c r="C254" s="58" t="s">
        <v>455</v>
      </c>
      <c r="D254" s="58"/>
      <c r="E254" s="58"/>
      <c r="F254" s="58"/>
      <c r="G254" s="58"/>
      <c r="H254" s="58"/>
      <c r="I254" s="58"/>
      <c r="J254" s="58"/>
      <c r="K254" s="58"/>
      <c r="L254" s="63" t="s">
        <v>456</v>
      </c>
      <c r="M254" s="58" t="s">
        <v>455</v>
      </c>
      <c r="N254" s="58" t="s">
        <v>455</v>
      </c>
      <c r="O254" s="58" t="s">
        <v>455</v>
      </c>
      <c r="P254" s="58"/>
      <c r="Q254" s="58"/>
      <c r="R254" s="58"/>
      <c r="S254" s="58"/>
      <c r="T254" s="64" t="s">
        <v>462</v>
      </c>
      <c r="U254" s="59">
        <v>9</v>
      </c>
      <c r="V254" s="59" t="s">
        <v>455</v>
      </c>
      <c r="W254" s="59"/>
      <c r="X254" s="59"/>
      <c r="Y254" s="61" t="s">
        <v>307</v>
      </c>
      <c r="Z254" s="60"/>
      <c r="AA254" s="61" t="s">
        <v>411</v>
      </c>
      <c r="AB254" s="60"/>
      <c r="AC254" s="60"/>
    </row>
    <row r="255" spans="1:29" x14ac:dyDescent="0.25">
      <c r="A255" s="57" t="s">
        <v>220</v>
      </c>
      <c r="B255" s="58" t="s">
        <v>455</v>
      </c>
      <c r="C255" s="58"/>
      <c r="D255" s="58" t="s">
        <v>455</v>
      </c>
      <c r="E255" s="58" t="s">
        <v>455</v>
      </c>
      <c r="F255" s="58" t="s">
        <v>455</v>
      </c>
      <c r="G255" s="58" t="s">
        <v>455</v>
      </c>
      <c r="H255" s="58" t="s">
        <v>455</v>
      </c>
      <c r="I255" s="58" t="s">
        <v>455</v>
      </c>
      <c r="J255" s="58" t="s">
        <v>455</v>
      </c>
      <c r="K255" s="58" t="s">
        <v>455</v>
      </c>
      <c r="L255" s="63" t="s">
        <v>459</v>
      </c>
      <c r="M255" s="58"/>
      <c r="N255" s="58"/>
      <c r="O255" s="58" t="s">
        <v>455</v>
      </c>
      <c r="P255" s="58" t="s">
        <v>455</v>
      </c>
      <c r="Q255" s="58" t="s">
        <v>455</v>
      </c>
      <c r="R255" s="58" t="s">
        <v>455</v>
      </c>
      <c r="S255" s="58"/>
      <c r="T255" s="64" t="s">
        <v>454</v>
      </c>
      <c r="U255" s="59">
        <v>11</v>
      </c>
      <c r="V255" s="59"/>
      <c r="W255" s="59" t="s">
        <v>455</v>
      </c>
      <c r="X255" s="59"/>
      <c r="Y255" s="61" t="s">
        <v>307</v>
      </c>
      <c r="Z255" s="60"/>
      <c r="AA255" s="61" t="s">
        <v>434</v>
      </c>
      <c r="AB255" s="60"/>
      <c r="AC255" s="60"/>
    </row>
    <row r="256" spans="1:29" x14ac:dyDescent="0.25">
      <c r="A256" s="57" t="s">
        <v>221</v>
      </c>
      <c r="B256" s="58"/>
      <c r="C256" s="58"/>
      <c r="D256" s="58" t="s">
        <v>455</v>
      </c>
      <c r="E256" s="58" t="s">
        <v>455</v>
      </c>
      <c r="F256" s="58"/>
      <c r="G256" s="58"/>
      <c r="H256" s="58"/>
      <c r="I256" s="58"/>
      <c r="J256" s="58"/>
      <c r="K256" s="58"/>
      <c r="L256" s="63" t="s">
        <v>456</v>
      </c>
      <c r="M256" s="58"/>
      <c r="N256" s="58"/>
      <c r="O256" s="58" t="s">
        <v>455</v>
      </c>
      <c r="P256" s="58" t="s">
        <v>455</v>
      </c>
      <c r="Q256" s="58"/>
      <c r="R256" s="58"/>
      <c r="S256" s="58"/>
      <c r="T256" s="64" t="s">
        <v>456</v>
      </c>
      <c r="U256" s="59">
        <v>16</v>
      </c>
      <c r="V256" s="59"/>
      <c r="W256" s="59"/>
      <c r="X256" s="59" t="s">
        <v>455</v>
      </c>
      <c r="Y256" s="61" t="s">
        <v>307</v>
      </c>
      <c r="Z256" s="60"/>
      <c r="AA256" s="61" t="s">
        <v>411</v>
      </c>
      <c r="AB256" s="60"/>
      <c r="AC256" s="60"/>
    </row>
    <row r="257" spans="1:29" x14ac:dyDescent="0.25">
      <c r="A257" s="57" t="s">
        <v>222</v>
      </c>
      <c r="B257" s="58"/>
      <c r="C257" s="58"/>
      <c r="D257" s="58" t="s">
        <v>455</v>
      </c>
      <c r="E257" s="58" t="s">
        <v>455</v>
      </c>
      <c r="F257" s="58" t="s">
        <v>455</v>
      </c>
      <c r="G257" s="58" t="s">
        <v>455</v>
      </c>
      <c r="H257" s="58" t="s">
        <v>455</v>
      </c>
      <c r="I257" s="58" t="s">
        <v>455</v>
      </c>
      <c r="J257" s="58"/>
      <c r="K257" s="58"/>
      <c r="L257" s="63" t="s">
        <v>460</v>
      </c>
      <c r="M257" s="58" t="s">
        <v>455</v>
      </c>
      <c r="N257" s="58" t="s">
        <v>455</v>
      </c>
      <c r="O257" s="58"/>
      <c r="P257" s="58"/>
      <c r="Q257" s="58" t="s">
        <v>455</v>
      </c>
      <c r="R257" s="58"/>
      <c r="S257" s="58"/>
      <c r="T257" s="64" t="s">
        <v>462</v>
      </c>
      <c r="U257" s="59">
        <v>12</v>
      </c>
      <c r="V257" s="59"/>
      <c r="W257" s="59" t="s">
        <v>455</v>
      </c>
      <c r="X257" s="59"/>
      <c r="Y257" s="61" t="s">
        <v>307</v>
      </c>
      <c r="Z257" s="60"/>
      <c r="AA257" s="61" t="s">
        <v>427</v>
      </c>
      <c r="AB257" s="60"/>
      <c r="AC257" s="60"/>
    </row>
    <row r="258" spans="1:29" x14ac:dyDescent="0.25">
      <c r="A258" s="57" t="s">
        <v>223</v>
      </c>
      <c r="B258" s="58"/>
      <c r="C258" s="58"/>
      <c r="D258" s="58" t="s">
        <v>455</v>
      </c>
      <c r="E258" s="58" t="s">
        <v>455</v>
      </c>
      <c r="F258" s="58" t="s">
        <v>455</v>
      </c>
      <c r="G258" s="58" t="s">
        <v>455</v>
      </c>
      <c r="H258" s="58"/>
      <c r="I258" s="58"/>
      <c r="J258" s="58"/>
      <c r="K258" s="58"/>
      <c r="L258" s="63" t="s">
        <v>454</v>
      </c>
      <c r="M258" s="58"/>
      <c r="N258" s="58"/>
      <c r="O258" s="58"/>
      <c r="P258" s="58" t="s">
        <v>455</v>
      </c>
      <c r="Q258" s="58"/>
      <c r="R258" s="58"/>
      <c r="S258" s="58"/>
      <c r="T258" s="64" t="s">
        <v>453</v>
      </c>
      <c r="U258" s="59">
        <v>13</v>
      </c>
      <c r="V258" s="59"/>
      <c r="W258" s="59" t="s">
        <v>455</v>
      </c>
      <c r="X258" s="59"/>
      <c r="Y258" s="61" t="s">
        <v>307</v>
      </c>
      <c r="Z258" s="60"/>
      <c r="AA258" s="61" t="s">
        <v>416</v>
      </c>
      <c r="AB258" s="60"/>
      <c r="AC258" s="60"/>
    </row>
    <row r="259" spans="1:29" x14ac:dyDescent="0.25">
      <c r="A259" s="57" t="s">
        <v>340</v>
      </c>
      <c r="B259" s="58"/>
      <c r="C259" s="58"/>
      <c r="D259" s="58"/>
      <c r="E259" s="58"/>
      <c r="F259" s="58"/>
      <c r="G259" s="58"/>
      <c r="H259" s="58" t="s">
        <v>455</v>
      </c>
      <c r="I259" s="58"/>
      <c r="J259" s="58"/>
      <c r="K259" s="58" t="s">
        <v>455</v>
      </c>
      <c r="L259" s="63" t="s">
        <v>456</v>
      </c>
      <c r="M259" s="58"/>
      <c r="N259" s="58"/>
      <c r="O259" s="58"/>
      <c r="P259" s="58"/>
      <c r="Q259" s="58"/>
      <c r="R259" s="58"/>
      <c r="S259" s="58" t="s">
        <v>455</v>
      </c>
      <c r="T259" s="64" t="s">
        <v>453</v>
      </c>
      <c r="U259" s="59">
        <v>11</v>
      </c>
      <c r="V259" s="59"/>
      <c r="W259" s="59" t="s">
        <v>455</v>
      </c>
      <c r="X259" s="59"/>
      <c r="Y259" s="61" t="s">
        <v>307</v>
      </c>
      <c r="Z259" s="60"/>
      <c r="AA259" s="61" t="s">
        <v>410</v>
      </c>
      <c r="AB259" s="60"/>
      <c r="AC259" s="60"/>
    </row>
    <row r="260" spans="1:29" x14ac:dyDescent="0.25">
      <c r="A260" s="57" t="s">
        <v>224</v>
      </c>
      <c r="B260" s="58"/>
      <c r="C260" s="58"/>
      <c r="D260" s="58" t="s">
        <v>455</v>
      </c>
      <c r="E260" s="58"/>
      <c r="F260" s="58" t="s">
        <v>455</v>
      </c>
      <c r="G260" s="58"/>
      <c r="H260" s="58" t="s">
        <v>455</v>
      </c>
      <c r="I260" s="58" t="s">
        <v>455</v>
      </c>
      <c r="J260" s="58" t="s">
        <v>455</v>
      </c>
      <c r="K260" s="58" t="s">
        <v>455</v>
      </c>
      <c r="L260" s="63" t="s">
        <v>460</v>
      </c>
      <c r="M260" s="58"/>
      <c r="N260" s="58"/>
      <c r="O260" s="58"/>
      <c r="P260" s="58"/>
      <c r="Q260" s="58" t="s">
        <v>455</v>
      </c>
      <c r="R260" s="58"/>
      <c r="S260" s="58" t="s">
        <v>455</v>
      </c>
      <c r="T260" s="64" t="s">
        <v>456</v>
      </c>
      <c r="U260" s="59">
        <v>13</v>
      </c>
      <c r="V260" s="59"/>
      <c r="W260" s="59" t="s">
        <v>455</v>
      </c>
      <c r="X260" s="59"/>
      <c r="Y260" s="60" t="s">
        <v>303</v>
      </c>
      <c r="Z260" s="60"/>
      <c r="AA260" s="61" t="s">
        <v>426</v>
      </c>
      <c r="AB260" s="60"/>
      <c r="AC260" s="60"/>
    </row>
    <row r="261" spans="1:29" x14ac:dyDescent="0.25">
      <c r="A261" s="94" t="s">
        <v>30</v>
      </c>
      <c r="B261" s="95" t="s">
        <v>517</v>
      </c>
      <c r="C261" s="95" t="s">
        <v>518</v>
      </c>
      <c r="D261" s="95" t="s">
        <v>519</v>
      </c>
      <c r="E261" s="95" t="s">
        <v>520</v>
      </c>
      <c r="F261" s="95" t="s">
        <v>521</v>
      </c>
      <c r="G261" s="95" t="s">
        <v>522</v>
      </c>
      <c r="H261" s="95" t="s">
        <v>523</v>
      </c>
      <c r="I261" s="95" t="s">
        <v>524</v>
      </c>
      <c r="J261" s="95" t="s">
        <v>525</v>
      </c>
      <c r="K261" s="95" t="s">
        <v>526</v>
      </c>
      <c r="L261" s="95"/>
      <c r="M261" s="95" t="s">
        <v>527</v>
      </c>
      <c r="N261" s="95" t="s">
        <v>528</v>
      </c>
      <c r="O261" s="95" t="s">
        <v>517</v>
      </c>
      <c r="P261" s="95" t="s">
        <v>529</v>
      </c>
      <c r="Q261" s="95" t="s">
        <v>530</v>
      </c>
      <c r="R261" s="95" t="s">
        <v>531</v>
      </c>
      <c r="S261" s="95" t="s">
        <v>532</v>
      </c>
      <c r="T261" s="100"/>
      <c r="U261" s="101"/>
      <c r="V261" s="101">
        <v>35</v>
      </c>
      <c r="W261" s="101">
        <v>91</v>
      </c>
      <c r="X261" s="101">
        <v>46</v>
      </c>
      <c r="Y261" s="94"/>
      <c r="Z261" s="94"/>
      <c r="AA261" s="94"/>
      <c r="AB261" s="94"/>
      <c r="AC261" s="94"/>
    </row>
    <row r="262" spans="1:29" x14ac:dyDescent="0.25">
      <c r="A262" s="94" t="s">
        <v>533</v>
      </c>
      <c r="B262" s="96"/>
      <c r="C262" s="96"/>
      <c r="D262" s="96"/>
      <c r="E262" s="96"/>
      <c r="F262" s="96"/>
      <c r="G262" s="96"/>
      <c r="H262" s="96"/>
      <c r="I262" s="96"/>
      <c r="J262" s="96"/>
      <c r="K262" s="96"/>
      <c r="L262" s="96"/>
      <c r="M262" s="96"/>
      <c r="N262" s="96"/>
      <c r="O262" s="96"/>
      <c r="P262" s="96"/>
      <c r="Q262" s="96"/>
      <c r="R262" s="96"/>
      <c r="S262" s="96"/>
      <c r="T262" s="97"/>
      <c r="U262" s="98"/>
      <c r="V262" s="98"/>
      <c r="W262" s="98"/>
      <c r="X262" s="98"/>
      <c r="Y262" s="99"/>
      <c r="Z262" s="99"/>
      <c r="AA262" s="99"/>
      <c r="AB262" s="99"/>
      <c r="AC262" s="99"/>
    </row>
    <row r="263" spans="1:29" x14ac:dyDescent="0.25">
      <c r="A263" s="94" t="s">
        <v>534</v>
      </c>
      <c r="B263" s="96"/>
      <c r="C263" s="96"/>
      <c r="D263" s="96"/>
      <c r="E263" s="96"/>
      <c r="F263" s="96"/>
      <c r="G263" s="96"/>
      <c r="H263" s="96"/>
      <c r="I263" s="96"/>
      <c r="J263" s="96"/>
      <c r="K263" s="96"/>
      <c r="L263" s="96"/>
      <c r="M263" s="96"/>
      <c r="N263" s="96"/>
      <c r="O263" s="96"/>
      <c r="P263" s="96"/>
      <c r="Q263" s="96"/>
      <c r="R263" s="96"/>
      <c r="S263" s="96"/>
      <c r="T263" s="97"/>
      <c r="U263" s="98"/>
      <c r="V263" s="98"/>
      <c r="W263" s="98"/>
      <c r="X263" s="98"/>
      <c r="Y263" s="99"/>
      <c r="Z263" s="99"/>
      <c r="AA263" s="99"/>
      <c r="AB263" s="99"/>
      <c r="AC263" s="99"/>
    </row>
    <row r="264" spans="1:29" x14ac:dyDescent="0.25">
      <c r="A264" s="57" t="s">
        <v>226</v>
      </c>
      <c r="B264" s="58" t="s">
        <v>455</v>
      </c>
      <c r="C264" s="58" t="s">
        <v>455</v>
      </c>
      <c r="D264" s="58"/>
      <c r="E264" s="58"/>
      <c r="F264" s="58"/>
      <c r="G264" s="58"/>
      <c r="H264" s="58"/>
      <c r="I264" s="58"/>
      <c r="J264" s="58"/>
      <c r="K264" s="58"/>
      <c r="L264" s="63" t="s">
        <v>456</v>
      </c>
      <c r="M264" s="58" t="s">
        <v>455</v>
      </c>
      <c r="N264" s="58" t="s">
        <v>455</v>
      </c>
      <c r="O264" s="58"/>
      <c r="P264" s="58"/>
      <c r="Q264" s="58"/>
      <c r="R264" s="58"/>
      <c r="S264" s="58"/>
      <c r="T264" s="64" t="s">
        <v>456</v>
      </c>
      <c r="U264" s="59">
        <v>15</v>
      </c>
      <c r="V264" s="59"/>
      <c r="W264" s="59"/>
      <c r="X264" s="59" t="s">
        <v>455</v>
      </c>
      <c r="Y264" s="60" t="s">
        <v>303</v>
      </c>
      <c r="Z264" s="60"/>
      <c r="AA264" s="61" t="s">
        <v>411</v>
      </c>
      <c r="AB264" s="60"/>
      <c r="AC264" s="60"/>
    </row>
    <row r="265" spans="1:29" x14ac:dyDescent="0.25">
      <c r="A265" s="57" t="s">
        <v>227</v>
      </c>
      <c r="B265" s="58"/>
      <c r="C265" s="58"/>
      <c r="D265" s="58"/>
      <c r="E265" s="58"/>
      <c r="F265" s="58" t="s">
        <v>455</v>
      </c>
      <c r="G265" s="58" t="s">
        <v>455</v>
      </c>
      <c r="H265" s="58"/>
      <c r="I265" s="58"/>
      <c r="J265" s="58"/>
      <c r="K265" s="58"/>
      <c r="L265" s="63" t="s">
        <v>456</v>
      </c>
      <c r="M265" s="58"/>
      <c r="N265" s="58"/>
      <c r="O265" s="58"/>
      <c r="P265" s="58"/>
      <c r="Q265" s="58" t="s">
        <v>455</v>
      </c>
      <c r="R265" s="58"/>
      <c r="S265" s="58"/>
      <c r="T265" s="64" t="s">
        <v>453</v>
      </c>
      <c r="U265" s="59">
        <v>14</v>
      </c>
      <c r="V265" s="59"/>
      <c r="W265" s="59"/>
      <c r="X265" s="59" t="s">
        <v>455</v>
      </c>
      <c r="Y265" s="60" t="s">
        <v>307</v>
      </c>
      <c r="Z265" s="60"/>
      <c r="AA265" s="61" t="s">
        <v>410</v>
      </c>
      <c r="AB265" s="60"/>
      <c r="AC265" s="60"/>
    </row>
    <row r="266" spans="1:29" x14ac:dyDescent="0.25">
      <c r="A266" s="57" t="s">
        <v>228</v>
      </c>
      <c r="B266" s="58"/>
      <c r="C266" s="58"/>
      <c r="D266" s="58"/>
      <c r="E266" s="58"/>
      <c r="F266" s="58" t="s">
        <v>455</v>
      </c>
      <c r="G266" s="58" t="s">
        <v>455</v>
      </c>
      <c r="H266" s="58" t="s">
        <v>455</v>
      </c>
      <c r="I266" s="58" t="s">
        <v>455</v>
      </c>
      <c r="J266" s="58" t="s">
        <v>455</v>
      </c>
      <c r="K266" s="58" t="s">
        <v>455</v>
      </c>
      <c r="L266" s="63" t="s">
        <v>460</v>
      </c>
      <c r="M266" s="58"/>
      <c r="N266" s="58"/>
      <c r="O266" s="58"/>
      <c r="P266" s="58"/>
      <c r="Q266" s="58" t="s">
        <v>455</v>
      </c>
      <c r="R266" s="58" t="s">
        <v>455</v>
      </c>
      <c r="S266" s="58" t="s">
        <v>455</v>
      </c>
      <c r="T266" s="64" t="s">
        <v>462</v>
      </c>
      <c r="U266" s="59">
        <v>16</v>
      </c>
      <c r="V266" s="59"/>
      <c r="W266" s="59"/>
      <c r="X266" s="59" t="s">
        <v>455</v>
      </c>
      <c r="Y266" s="60" t="s">
        <v>305</v>
      </c>
      <c r="Z266" s="60"/>
      <c r="AA266" s="61" t="s">
        <v>424</v>
      </c>
      <c r="AB266" s="60"/>
      <c r="AC266" s="60"/>
    </row>
    <row r="267" spans="1:29" x14ac:dyDescent="0.25">
      <c r="A267" s="57" t="s">
        <v>229</v>
      </c>
      <c r="B267" s="58"/>
      <c r="C267" s="58"/>
      <c r="D267" s="58" t="s">
        <v>455</v>
      </c>
      <c r="E267" s="58" t="s">
        <v>455</v>
      </c>
      <c r="F267" s="58" t="s">
        <v>455</v>
      </c>
      <c r="G267" s="58" t="s">
        <v>455</v>
      </c>
      <c r="H267" s="58" t="s">
        <v>455</v>
      </c>
      <c r="I267" s="58" t="s">
        <v>455</v>
      </c>
      <c r="J267" s="58"/>
      <c r="K267" s="58"/>
      <c r="L267" s="63" t="s">
        <v>460</v>
      </c>
      <c r="M267" s="58"/>
      <c r="N267" s="58"/>
      <c r="O267" s="58"/>
      <c r="P267" s="58" t="s">
        <v>455</v>
      </c>
      <c r="Q267" s="58" t="s">
        <v>455</v>
      </c>
      <c r="R267" s="58"/>
      <c r="S267" s="58" t="s">
        <v>455</v>
      </c>
      <c r="T267" s="64" t="s">
        <v>462</v>
      </c>
      <c r="U267" s="59">
        <v>15</v>
      </c>
      <c r="V267" s="59"/>
      <c r="W267" s="59"/>
      <c r="X267" s="59" t="s">
        <v>455</v>
      </c>
      <c r="Y267" s="60" t="s">
        <v>305</v>
      </c>
      <c r="Z267" s="60"/>
      <c r="AA267" s="61" t="s">
        <v>424</v>
      </c>
      <c r="AB267" s="60"/>
      <c r="AC267" s="60"/>
    </row>
    <row r="268" spans="1:29" x14ac:dyDescent="0.25">
      <c r="A268" s="57" t="s">
        <v>230</v>
      </c>
      <c r="B268" s="58"/>
      <c r="C268" s="58"/>
      <c r="D268" s="58"/>
      <c r="E268" s="58"/>
      <c r="F268" s="58" t="s">
        <v>455</v>
      </c>
      <c r="G268" s="58" t="s">
        <v>455</v>
      </c>
      <c r="H268" s="58" t="s">
        <v>455</v>
      </c>
      <c r="I268" s="58" t="s">
        <v>455</v>
      </c>
      <c r="J268" s="58"/>
      <c r="K268" s="58"/>
      <c r="L268" s="63" t="s">
        <v>454</v>
      </c>
      <c r="M268" s="58"/>
      <c r="N268" s="58"/>
      <c r="O268" s="58"/>
      <c r="P268" s="58"/>
      <c r="Q268" s="58" t="s">
        <v>455</v>
      </c>
      <c r="R268" s="58"/>
      <c r="S268" s="58"/>
      <c r="T268" s="64" t="s">
        <v>453</v>
      </c>
      <c r="U268" s="59">
        <v>18</v>
      </c>
      <c r="V268" s="59"/>
      <c r="W268" s="59"/>
      <c r="X268" s="59" t="s">
        <v>455</v>
      </c>
      <c r="Y268" s="60" t="s">
        <v>304</v>
      </c>
      <c r="Z268" s="60"/>
      <c r="AA268" s="61" t="s">
        <v>416</v>
      </c>
      <c r="AB268" s="60"/>
      <c r="AC268" s="60"/>
    </row>
    <row r="269" spans="1:29" x14ac:dyDescent="0.25">
      <c r="A269" s="57" t="s">
        <v>231</v>
      </c>
      <c r="B269" s="58"/>
      <c r="C269" s="58"/>
      <c r="D269" s="58"/>
      <c r="E269" s="58"/>
      <c r="F269" s="58"/>
      <c r="G269" s="58"/>
      <c r="H269" s="58" t="s">
        <v>455</v>
      </c>
      <c r="I269" s="58"/>
      <c r="J269" s="58" t="s">
        <v>455</v>
      </c>
      <c r="K269" s="58" t="s">
        <v>455</v>
      </c>
      <c r="L269" s="63" t="s">
        <v>462</v>
      </c>
      <c r="M269" s="58"/>
      <c r="N269" s="58"/>
      <c r="O269" s="58"/>
      <c r="P269" s="58"/>
      <c r="Q269" s="58" t="s">
        <v>455</v>
      </c>
      <c r="R269" s="58" t="s">
        <v>455</v>
      </c>
      <c r="S269" s="58" t="s">
        <v>455</v>
      </c>
      <c r="T269" s="64" t="s">
        <v>462</v>
      </c>
      <c r="U269" s="59">
        <v>16</v>
      </c>
      <c r="V269" s="59"/>
      <c r="W269" s="59"/>
      <c r="X269" s="59" t="s">
        <v>455</v>
      </c>
      <c r="Y269" s="60" t="s">
        <v>307</v>
      </c>
      <c r="Z269" s="60"/>
      <c r="AA269" s="61" t="s">
        <v>415</v>
      </c>
      <c r="AB269" s="60"/>
      <c r="AC269" s="60"/>
    </row>
    <row r="270" spans="1:29" x14ac:dyDescent="0.25">
      <c r="A270" s="94" t="s">
        <v>535</v>
      </c>
      <c r="B270" s="96"/>
      <c r="C270" s="96"/>
      <c r="D270" s="96"/>
      <c r="E270" s="96"/>
      <c r="F270" s="96"/>
      <c r="G270" s="96"/>
      <c r="H270" s="96"/>
      <c r="I270" s="96"/>
      <c r="J270" s="96"/>
      <c r="K270" s="96"/>
      <c r="L270" s="96"/>
      <c r="M270" s="96"/>
      <c r="N270" s="96"/>
      <c r="O270" s="96"/>
      <c r="P270" s="96"/>
      <c r="Q270" s="96"/>
      <c r="R270" s="96"/>
      <c r="S270" s="96"/>
      <c r="T270" s="97"/>
      <c r="U270" s="98"/>
      <c r="V270" s="98"/>
      <c r="W270" s="98"/>
      <c r="X270" s="98"/>
      <c r="Y270" s="99"/>
      <c r="Z270" s="99"/>
      <c r="AA270" s="99"/>
      <c r="AB270" s="99"/>
      <c r="AC270" s="99"/>
    </row>
    <row r="271" spans="1:29" x14ac:dyDescent="0.25">
      <c r="A271" s="57" t="s">
        <v>232</v>
      </c>
      <c r="B271" s="58"/>
      <c r="C271" s="58"/>
      <c r="D271" s="58" t="s">
        <v>455</v>
      </c>
      <c r="E271" s="58" t="s">
        <v>455</v>
      </c>
      <c r="F271" s="58"/>
      <c r="G271" s="58"/>
      <c r="H271" s="58"/>
      <c r="I271" s="58"/>
      <c r="J271" s="58"/>
      <c r="K271" s="58"/>
      <c r="L271" s="63" t="s">
        <v>456</v>
      </c>
      <c r="M271" s="58"/>
      <c r="N271" s="58"/>
      <c r="O271" s="58" t="s">
        <v>455</v>
      </c>
      <c r="P271" s="58"/>
      <c r="Q271" s="58"/>
      <c r="R271" s="58"/>
      <c r="S271" s="58"/>
      <c r="T271" s="64" t="s">
        <v>453</v>
      </c>
      <c r="U271" s="59">
        <v>15</v>
      </c>
      <c r="V271" s="59"/>
      <c r="W271" s="59"/>
      <c r="X271" s="59" t="s">
        <v>455</v>
      </c>
      <c r="Y271" s="60" t="s">
        <v>307</v>
      </c>
      <c r="Z271" s="60"/>
      <c r="AA271" s="61" t="s">
        <v>410</v>
      </c>
      <c r="AB271" s="60"/>
      <c r="AC271" s="60"/>
    </row>
    <row r="272" spans="1:29" x14ac:dyDescent="0.25">
      <c r="A272" s="57" t="s">
        <v>233</v>
      </c>
      <c r="B272" s="58"/>
      <c r="C272" s="58"/>
      <c r="D272" s="58" t="s">
        <v>455</v>
      </c>
      <c r="E272" s="58"/>
      <c r="F272" s="58" t="s">
        <v>455</v>
      </c>
      <c r="G272" s="58" t="s">
        <v>455</v>
      </c>
      <c r="H272" s="58" t="s">
        <v>455</v>
      </c>
      <c r="I272" s="58" t="s">
        <v>455</v>
      </c>
      <c r="J272" s="58" t="s">
        <v>455</v>
      </c>
      <c r="K272" s="58" t="s">
        <v>455</v>
      </c>
      <c r="L272" s="63" t="s">
        <v>458</v>
      </c>
      <c r="M272" s="58"/>
      <c r="N272" s="58"/>
      <c r="O272" s="58"/>
      <c r="P272" s="58"/>
      <c r="Q272" s="58" t="s">
        <v>455</v>
      </c>
      <c r="R272" s="58" t="s">
        <v>455</v>
      </c>
      <c r="S272" s="58" t="s">
        <v>455</v>
      </c>
      <c r="T272" s="64" t="s">
        <v>462</v>
      </c>
      <c r="U272" s="59">
        <v>12</v>
      </c>
      <c r="V272" s="59"/>
      <c r="W272" s="59" t="s">
        <v>455</v>
      </c>
      <c r="X272" s="59"/>
      <c r="Y272" s="60" t="s">
        <v>307</v>
      </c>
      <c r="Z272" s="60"/>
      <c r="AA272" s="61" t="s">
        <v>427</v>
      </c>
      <c r="AB272" s="60"/>
      <c r="AC272" s="60"/>
    </row>
    <row r="273" spans="1:29" x14ac:dyDescent="0.25">
      <c r="A273" s="57" t="s">
        <v>234</v>
      </c>
      <c r="B273" s="58"/>
      <c r="C273" s="58"/>
      <c r="D273" s="58"/>
      <c r="E273" s="58"/>
      <c r="F273" s="58"/>
      <c r="G273" s="58" t="s">
        <v>455</v>
      </c>
      <c r="H273" s="58" t="s">
        <v>455</v>
      </c>
      <c r="I273" s="58" t="s">
        <v>455</v>
      </c>
      <c r="J273" s="58"/>
      <c r="K273" s="58"/>
      <c r="L273" s="63" t="s">
        <v>462</v>
      </c>
      <c r="M273" s="58"/>
      <c r="N273" s="58"/>
      <c r="O273" s="58"/>
      <c r="P273" s="58"/>
      <c r="Q273" s="58" t="s">
        <v>455</v>
      </c>
      <c r="R273" s="58"/>
      <c r="S273" s="58"/>
      <c r="T273" s="64" t="s">
        <v>453</v>
      </c>
      <c r="U273" s="59">
        <v>10</v>
      </c>
      <c r="V273" s="59"/>
      <c r="W273" s="59" t="s">
        <v>455</v>
      </c>
      <c r="X273" s="59"/>
      <c r="Y273" s="60" t="s">
        <v>307</v>
      </c>
      <c r="Z273" s="60"/>
      <c r="AA273" s="61" t="s">
        <v>413</v>
      </c>
      <c r="AB273" s="60"/>
      <c r="AC273" s="60"/>
    </row>
    <row r="274" spans="1:29" x14ac:dyDescent="0.25">
      <c r="A274" s="57" t="s">
        <v>235</v>
      </c>
      <c r="B274" s="58"/>
      <c r="C274" s="58"/>
      <c r="D274" s="58" t="s">
        <v>455</v>
      </c>
      <c r="E274" s="58" t="s">
        <v>455</v>
      </c>
      <c r="F274" s="58" t="s">
        <v>455</v>
      </c>
      <c r="G274" s="58" t="s">
        <v>455</v>
      </c>
      <c r="H274" s="58"/>
      <c r="I274" s="58"/>
      <c r="J274" s="58"/>
      <c r="K274" s="58"/>
      <c r="L274" s="63" t="s">
        <v>454</v>
      </c>
      <c r="M274" s="58"/>
      <c r="N274" s="58"/>
      <c r="O274" s="58" t="s">
        <v>455</v>
      </c>
      <c r="P274" s="58" t="s">
        <v>455</v>
      </c>
      <c r="Q274" s="58"/>
      <c r="R274" s="58"/>
      <c r="S274" s="58"/>
      <c r="T274" s="64" t="s">
        <v>456</v>
      </c>
      <c r="U274" s="59">
        <v>14</v>
      </c>
      <c r="V274" s="59"/>
      <c r="W274" s="59"/>
      <c r="X274" s="59" t="s">
        <v>455</v>
      </c>
      <c r="Y274" s="60" t="s">
        <v>305</v>
      </c>
      <c r="Z274" s="60"/>
      <c r="AA274" s="61" t="s">
        <v>417</v>
      </c>
      <c r="AB274" s="60"/>
      <c r="AC274" s="60"/>
    </row>
    <row r="275" spans="1:29" x14ac:dyDescent="0.25">
      <c r="A275" s="94" t="s">
        <v>536</v>
      </c>
      <c r="B275" s="96"/>
      <c r="C275" s="96"/>
      <c r="D275" s="96"/>
      <c r="E275" s="96"/>
      <c r="F275" s="96"/>
      <c r="G275" s="96"/>
      <c r="H275" s="96"/>
      <c r="I275" s="96"/>
      <c r="J275" s="96"/>
      <c r="K275" s="96"/>
      <c r="L275" s="96"/>
      <c r="M275" s="96"/>
      <c r="N275" s="96"/>
      <c r="O275" s="96"/>
      <c r="P275" s="96"/>
      <c r="Q275" s="96"/>
      <c r="R275" s="96"/>
      <c r="S275" s="96"/>
      <c r="T275" s="97"/>
      <c r="U275" s="98"/>
      <c r="V275" s="98"/>
      <c r="W275" s="98"/>
      <c r="X275" s="98"/>
      <c r="Y275" s="99"/>
      <c r="Z275" s="99"/>
      <c r="AA275" s="99"/>
      <c r="AB275" s="99"/>
      <c r="AC275" s="99"/>
    </row>
    <row r="276" spans="1:29" x14ac:dyDescent="0.25">
      <c r="A276" s="57" t="s">
        <v>237</v>
      </c>
      <c r="B276" s="58"/>
      <c r="C276" s="58"/>
      <c r="D276" s="58"/>
      <c r="E276" s="58"/>
      <c r="F276" s="58"/>
      <c r="G276" s="58"/>
      <c r="H276" s="58" t="s">
        <v>455</v>
      </c>
      <c r="I276" s="58" t="s">
        <v>455</v>
      </c>
      <c r="J276" s="58" t="s">
        <v>455</v>
      </c>
      <c r="K276" s="58" t="s">
        <v>455</v>
      </c>
      <c r="L276" s="63" t="s">
        <v>454</v>
      </c>
      <c r="M276" s="58"/>
      <c r="N276" s="58"/>
      <c r="O276" s="58"/>
      <c r="P276" s="58"/>
      <c r="Q276" s="58" t="s">
        <v>455</v>
      </c>
      <c r="R276" s="58" t="s">
        <v>455</v>
      </c>
      <c r="S276" s="58" t="s">
        <v>455</v>
      </c>
      <c r="T276" s="64" t="s">
        <v>462</v>
      </c>
      <c r="U276" s="59">
        <v>18</v>
      </c>
      <c r="V276" s="59"/>
      <c r="W276" s="59"/>
      <c r="X276" s="59" t="s">
        <v>455</v>
      </c>
      <c r="Y276" s="60" t="s">
        <v>307</v>
      </c>
      <c r="Z276" s="60"/>
      <c r="AA276" s="61" t="s">
        <v>418</v>
      </c>
      <c r="AB276" s="60"/>
      <c r="AC276" s="60"/>
    </row>
    <row r="277" spans="1:29" x14ac:dyDescent="0.25">
      <c r="A277" s="57" t="s">
        <v>238</v>
      </c>
      <c r="B277" s="58"/>
      <c r="C277" s="58"/>
      <c r="D277" s="58" t="s">
        <v>455</v>
      </c>
      <c r="E277" s="58" t="s">
        <v>455</v>
      </c>
      <c r="F277" s="58"/>
      <c r="G277" s="58"/>
      <c r="H277" s="58"/>
      <c r="I277" s="58"/>
      <c r="J277" s="58"/>
      <c r="K277" s="58"/>
      <c r="L277" s="63" t="s">
        <v>456</v>
      </c>
      <c r="M277" s="58"/>
      <c r="N277" s="58"/>
      <c r="O277" s="58" t="s">
        <v>455</v>
      </c>
      <c r="P277" s="58" t="s">
        <v>455</v>
      </c>
      <c r="Q277" s="58"/>
      <c r="R277" s="58"/>
      <c r="S277" s="58"/>
      <c r="T277" s="64" t="s">
        <v>456</v>
      </c>
      <c r="U277" s="59">
        <v>15</v>
      </c>
      <c r="V277" s="59"/>
      <c r="W277" s="59"/>
      <c r="X277" s="59" t="s">
        <v>455</v>
      </c>
      <c r="Y277" s="60" t="s">
        <v>303</v>
      </c>
      <c r="Z277" s="60"/>
      <c r="AA277" s="61" t="s">
        <v>411</v>
      </c>
      <c r="AB277" s="60"/>
      <c r="AC277" s="60"/>
    </row>
    <row r="278" spans="1:29" x14ac:dyDescent="0.25">
      <c r="A278" s="94" t="s">
        <v>537</v>
      </c>
      <c r="B278" s="96"/>
      <c r="C278" s="96"/>
      <c r="D278" s="96"/>
      <c r="E278" s="96"/>
      <c r="F278" s="96"/>
      <c r="G278" s="96"/>
      <c r="H278" s="96"/>
      <c r="I278" s="96"/>
      <c r="J278" s="96"/>
      <c r="K278" s="96"/>
      <c r="L278" s="96"/>
      <c r="M278" s="96"/>
      <c r="N278" s="96"/>
      <c r="O278" s="96"/>
      <c r="P278" s="96"/>
      <c r="Q278" s="96"/>
      <c r="R278" s="96"/>
      <c r="S278" s="96"/>
      <c r="T278" s="97"/>
      <c r="U278" s="98"/>
      <c r="V278" s="98"/>
      <c r="W278" s="98"/>
      <c r="X278" s="98"/>
      <c r="Y278" s="99"/>
      <c r="Z278" s="99"/>
      <c r="AA278" s="99"/>
      <c r="AB278" s="99"/>
      <c r="AC278" s="99"/>
    </row>
    <row r="279" spans="1:29" x14ac:dyDescent="0.25">
      <c r="A279" s="57" t="s">
        <v>240</v>
      </c>
      <c r="B279" s="58"/>
      <c r="C279" s="58"/>
      <c r="D279" s="58"/>
      <c r="E279" s="58"/>
      <c r="F279" s="58" t="s">
        <v>455</v>
      </c>
      <c r="G279" s="58" t="s">
        <v>455</v>
      </c>
      <c r="H279" s="58" t="s">
        <v>455</v>
      </c>
      <c r="I279" s="58" t="s">
        <v>455</v>
      </c>
      <c r="J279" s="58" t="s">
        <v>455</v>
      </c>
      <c r="K279" s="58" t="s">
        <v>455</v>
      </c>
      <c r="L279" s="63" t="s">
        <v>460</v>
      </c>
      <c r="M279" s="58"/>
      <c r="N279" s="58"/>
      <c r="O279" s="58"/>
      <c r="P279" s="58"/>
      <c r="Q279" s="58" t="s">
        <v>455</v>
      </c>
      <c r="R279" s="58"/>
      <c r="S279" s="58" t="s">
        <v>455</v>
      </c>
      <c r="T279" s="64" t="s">
        <v>456</v>
      </c>
      <c r="U279" s="59">
        <v>15</v>
      </c>
      <c r="V279" s="59"/>
      <c r="W279" s="59"/>
      <c r="X279" s="59" t="s">
        <v>455</v>
      </c>
      <c r="Y279" s="60" t="s">
        <v>307</v>
      </c>
      <c r="Z279" s="60"/>
      <c r="AA279" s="61" t="s">
        <v>468</v>
      </c>
      <c r="AB279" s="60"/>
      <c r="AC279" s="60"/>
    </row>
    <row r="280" spans="1:29" x14ac:dyDescent="0.25">
      <c r="A280" s="94" t="s">
        <v>31</v>
      </c>
      <c r="B280" s="101">
        <v>1</v>
      </c>
      <c r="C280" s="101">
        <v>1</v>
      </c>
      <c r="D280" s="101">
        <v>5</v>
      </c>
      <c r="E280" s="101">
        <v>4</v>
      </c>
      <c r="F280" s="101">
        <v>7</v>
      </c>
      <c r="G280" s="101">
        <v>8</v>
      </c>
      <c r="H280" s="101">
        <v>8</v>
      </c>
      <c r="I280" s="101">
        <v>7</v>
      </c>
      <c r="J280" s="101">
        <v>5</v>
      </c>
      <c r="K280" s="101">
        <v>5</v>
      </c>
      <c r="L280" s="95"/>
      <c r="M280" s="95" t="s">
        <v>453</v>
      </c>
      <c r="N280" s="95" t="s">
        <v>453</v>
      </c>
      <c r="O280" s="95" t="s">
        <v>462</v>
      </c>
      <c r="P280" s="95" t="s">
        <v>462</v>
      </c>
      <c r="Q280" s="95" t="s">
        <v>459</v>
      </c>
      <c r="R280" s="95" t="s">
        <v>454</v>
      </c>
      <c r="S280" s="95" t="s">
        <v>460</v>
      </c>
      <c r="T280" s="94"/>
      <c r="U280" s="101"/>
      <c r="V280" s="101"/>
      <c r="W280" s="101">
        <v>2</v>
      </c>
      <c r="X280" s="101">
        <v>11</v>
      </c>
      <c r="Y280" s="94"/>
      <c r="Z280" s="94"/>
      <c r="AA280" s="94"/>
      <c r="AB280" s="99"/>
      <c r="AC280" s="99"/>
    </row>
    <row r="281" spans="1:29" x14ac:dyDescent="0.25">
      <c r="A281" s="94" t="s">
        <v>538</v>
      </c>
      <c r="B281" s="101">
        <v>64</v>
      </c>
      <c r="C281" s="101">
        <v>59</v>
      </c>
      <c r="D281" s="101">
        <v>94</v>
      </c>
      <c r="E281" s="101">
        <v>85</v>
      </c>
      <c r="F281" s="101">
        <v>84</v>
      </c>
      <c r="G281" s="101">
        <v>94</v>
      </c>
      <c r="H281" s="101">
        <v>102</v>
      </c>
      <c r="I281" s="101">
        <v>87</v>
      </c>
      <c r="J281" s="101">
        <v>74</v>
      </c>
      <c r="K281" s="101">
        <v>69</v>
      </c>
      <c r="L281" s="95"/>
      <c r="M281" s="95" t="s">
        <v>540</v>
      </c>
      <c r="N281" s="95" t="s">
        <v>541</v>
      </c>
      <c r="O281" s="95" t="s">
        <v>542</v>
      </c>
      <c r="P281" s="95" t="s">
        <v>543</v>
      </c>
      <c r="Q281" s="95" t="s">
        <v>544</v>
      </c>
      <c r="R281" s="95" t="s">
        <v>545</v>
      </c>
      <c r="S281" s="95" t="s">
        <v>546</v>
      </c>
      <c r="T281" s="94"/>
      <c r="U281" s="101"/>
      <c r="V281" s="101"/>
      <c r="W281" s="101"/>
      <c r="X281" s="101"/>
      <c r="Y281" s="94"/>
      <c r="Z281" s="94"/>
      <c r="AA281" s="94"/>
      <c r="AB281" s="99"/>
      <c r="AC281" s="99"/>
    </row>
    <row r="282" spans="1:29" x14ac:dyDescent="0.25">
      <c r="A282" s="94" t="s">
        <v>539</v>
      </c>
      <c r="B282" s="101">
        <v>79</v>
      </c>
      <c r="C282" s="101">
        <v>74</v>
      </c>
      <c r="D282" s="101">
        <v>111</v>
      </c>
      <c r="E282" s="101">
        <v>103</v>
      </c>
      <c r="F282" s="101">
        <v>100</v>
      </c>
      <c r="G282" s="101">
        <v>113</v>
      </c>
      <c r="H282" s="101">
        <v>129</v>
      </c>
      <c r="I282" s="101">
        <v>101</v>
      </c>
      <c r="J282" s="101">
        <v>80</v>
      </c>
      <c r="K282" s="101">
        <v>93</v>
      </c>
      <c r="L282" s="95"/>
      <c r="M282" s="95" t="s">
        <v>545</v>
      </c>
      <c r="N282" s="95" t="s">
        <v>547</v>
      </c>
      <c r="O282" s="95" t="s">
        <v>548</v>
      </c>
      <c r="P282" s="95" t="s">
        <v>530</v>
      </c>
      <c r="Q282" s="95" t="s">
        <v>549</v>
      </c>
      <c r="R282" s="95" t="s">
        <v>543</v>
      </c>
      <c r="S282" s="95" t="s">
        <v>550</v>
      </c>
      <c r="T282" s="94"/>
      <c r="U282" s="101"/>
      <c r="V282" s="101">
        <v>56</v>
      </c>
      <c r="W282" s="101">
        <v>113</v>
      </c>
      <c r="X282" s="101">
        <v>62</v>
      </c>
      <c r="Y282" s="94"/>
      <c r="Z282" s="94"/>
      <c r="AA282" s="94"/>
      <c r="AB282" s="99"/>
      <c r="AC282" s="99"/>
    </row>
    <row r="286" spans="1:29" x14ac:dyDescent="0.25">
      <c r="A286" s="48"/>
    </row>
    <row r="287" spans="1:29" x14ac:dyDescent="0.25">
      <c r="A287" s="47"/>
    </row>
    <row r="288" spans="1:29" x14ac:dyDescent="0.25">
      <c r="A288" s="47"/>
    </row>
    <row r="289" spans="1:1" x14ac:dyDescent="0.25">
      <c r="A289" s="48"/>
    </row>
    <row r="290" spans="1:1" x14ac:dyDescent="0.25">
      <c r="A290" s="49"/>
    </row>
    <row r="310" spans="1:10" x14ac:dyDescent="0.25">
      <c r="B310" s="1"/>
      <c r="C310" s="1"/>
      <c r="D310" s="1"/>
      <c r="E310" s="1"/>
      <c r="F310" s="1"/>
      <c r="G310" s="1"/>
      <c r="H310" s="1"/>
      <c r="I310" s="1"/>
      <c r="J310" s="1"/>
    </row>
    <row r="311" spans="1:10" x14ac:dyDescent="0.25">
      <c r="A311" s="17"/>
      <c r="C311" s="8"/>
    </row>
    <row r="312" spans="1:10" x14ac:dyDescent="0.25">
      <c r="C312" s="17"/>
      <c r="D312" s="46"/>
      <c r="F312" s="46"/>
    </row>
    <row r="313" spans="1:10" x14ac:dyDescent="0.25">
      <c r="E313" s="46"/>
      <c r="G313" s="17"/>
    </row>
    <row r="315" spans="1:10" x14ac:dyDescent="0.25">
      <c r="F315" s="17"/>
      <c r="G315" s="46"/>
    </row>
    <row r="318" spans="1:10" x14ac:dyDescent="0.25">
      <c r="C318" s="46"/>
      <c r="D318" s="17"/>
    </row>
    <row r="320" spans="1:10" x14ac:dyDescent="0.25">
      <c r="B320" s="45"/>
      <c r="C320" s="45"/>
      <c r="D320" s="45"/>
      <c r="E320" s="45"/>
      <c r="F320" s="45"/>
      <c r="G320" s="45"/>
      <c r="H320" s="45"/>
      <c r="I320" s="45"/>
      <c r="J320" s="45"/>
    </row>
    <row r="323" spans="2:10" x14ac:dyDescent="0.25">
      <c r="B323" s="38"/>
      <c r="C323" s="38"/>
      <c r="D323" s="38"/>
      <c r="E323" s="38"/>
      <c r="F323" s="38"/>
      <c r="G323" s="38"/>
      <c r="H323" s="38"/>
      <c r="I323" s="38"/>
      <c r="J323" s="38"/>
    </row>
    <row r="324" spans="2:10" x14ac:dyDescent="0.25">
      <c r="B324" s="38"/>
      <c r="C324" s="38"/>
      <c r="D324" s="38"/>
      <c r="E324" s="38"/>
      <c r="F324" s="38"/>
      <c r="G324" s="38"/>
      <c r="H324" s="38"/>
      <c r="I324" s="38"/>
      <c r="J324" s="38"/>
    </row>
    <row r="325" spans="2:10" x14ac:dyDescent="0.25">
      <c r="B325" s="38"/>
      <c r="C325" s="38"/>
      <c r="D325" s="38"/>
      <c r="E325" s="38"/>
      <c r="F325" s="38"/>
      <c r="G325" s="38"/>
      <c r="H325" s="38"/>
      <c r="I325" s="38"/>
      <c r="J325" s="38"/>
    </row>
    <row r="326" spans="2:10" x14ac:dyDescent="0.25">
      <c r="B326" s="38"/>
      <c r="C326" s="38"/>
      <c r="D326" s="38"/>
      <c r="E326" s="38"/>
      <c r="F326" s="38"/>
      <c r="G326" s="38"/>
      <c r="H326" s="38"/>
      <c r="I326" s="38"/>
      <c r="J326" s="38"/>
    </row>
    <row r="327" spans="2:10" x14ac:dyDescent="0.25">
      <c r="B327" s="38"/>
      <c r="C327" s="38"/>
      <c r="D327" s="38"/>
      <c r="E327" s="38"/>
      <c r="F327" s="38"/>
      <c r="G327" s="38"/>
      <c r="H327" s="38"/>
      <c r="I327" s="38"/>
      <c r="J327" s="38"/>
    </row>
    <row r="328" spans="2:10" x14ac:dyDescent="0.25">
      <c r="B328" s="38"/>
      <c r="C328" s="38"/>
      <c r="D328" s="38"/>
      <c r="E328" s="38"/>
      <c r="F328" s="38"/>
      <c r="G328" s="38"/>
      <c r="H328" s="38"/>
      <c r="I328" s="38"/>
      <c r="J328" s="38"/>
    </row>
    <row r="329" spans="2:10" x14ac:dyDescent="0.25">
      <c r="B329" s="38"/>
      <c r="C329" s="38"/>
      <c r="D329" s="38"/>
      <c r="E329" s="38"/>
      <c r="F329" s="38"/>
      <c r="G329" s="38"/>
      <c r="H329" s="38"/>
      <c r="I329" s="38"/>
      <c r="J329" s="38"/>
    </row>
    <row r="330" spans="2:10" x14ac:dyDescent="0.25">
      <c r="B330" s="38"/>
      <c r="C330" s="38"/>
      <c r="D330" s="38"/>
      <c r="E330" s="38"/>
      <c r="F330" s="38"/>
      <c r="G330" s="38"/>
      <c r="H330" s="38"/>
      <c r="I330" s="38"/>
      <c r="J330" s="38"/>
    </row>
    <row r="331" spans="2:10" x14ac:dyDescent="0.25">
      <c r="B331" s="38"/>
      <c r="C331" s="38"/>
      <c r="D331" s="38"/>
      <c r="E331" s="38"/>
      <c r="F331" s="38"/>
      <c r="G331" s="38"/>
      <c r="H331" s="38"/>
      <c r="I331" s="38"/>
      <c r="J331" s="38"/>
    </row>
    <row r="332" spans="2:10" x14ac:dyDescent="0.25">
      <c r="B332" s="39"/>
      <c r="C332" s="39"/>
      <c r="D332" s="39"/>
      <c r="E332" s="39"/>
      <c r="F332" s="39"/>
      <c r="G332" s="39"/>
      <c r="H332" s="39"/>
      <c r="I332" s="39"/>
      <c r="J332" s="39"/>
    </row>
    <row r="334" spans="2:10" x14ac:dyDescent="0.25">
      <c r="I334" s="17"/>
    </row>
    <row r="338" spans="2:9" x14ac:dyDescent="0.25">
      <c r="I338" s="17"/>
    </row>
    <row r="347" spans="2:9" x14ac:dyDescent="0.25">
      <c r="B347" s="1"/>
      <c r="D347" s="1"/>
      <c r="F347" s="1"/>
    </row>
    <row r="348" spans="2:9" x14ac:dyDescent="0.25">
      <c r="B348" s="1"/>
      <c r="D348" s="1"/>
      <c r="F348" s="1"/>
    </row>
    <row r="349" spans="2:9" x14ac:dyDescent="0.25">
      <c r="B349" s="1"/>
      <c r="D349" s="1"/>
      <c r="F349" s="1"/>
    </row>
    <row r="350" spans="2:9" x14ac:dyDescent="0.25">
      <c r="B350" s="1"/>
      <c r="D350" s="1"/>
      <c r="F350" s="1"/>
    </row>
    <row r="351" spans="2:9" x14ac:dyDescent="0.25">
      <c r="B351" s="1"/>
      <c r="D351" s="1"/>
      <c r="F351" s="1"/>
    </row>
    <row r="352" spans="2:9" x14ac:dyDescent="0.25">
      <c r="B352" s="1"/>
      <c r="D352" s="1"/>
      <c r="F352" s="1"/>
    </row>
    <row r="353" spans="2:10" x14ac:dyDescent="0.25">
      <c r="B353" s="1"/>
      <c r="D353" s="1"/>
      <c r="F353" s="1"/>
    </row>
    <row r="354" spans="2:10" x14ac:dyDescent="0.25">
      <c r="B354" s="1"/>
      <c r="D354" s="1"/>
      <c r="F354" s="1"/>
    </row>
    <row r="355" spans="2:10" x14ac:dyDescent="0.25">
      <c r="B355" s="1"/>
      <c r="D355" s="1"/>
      <c r="F355" s="1"/>
    </row>
    <row r="356" spans="2:10" x14ac:dyDescent="0.25">
      <c r="B356" s="1"/>
      <c r="D356" s="1"/>
      <c r="F356" s="1"/>
    </row>
    <row r="358" spans="2:10" x14ac:dyDescent="0.25">
      <c r="B358" s="1"/>
      <c r="D358" s="1"/>
      <c r="F358" s="1"/>
    </row>
    <row r="359" spans="2:10" x14ac:dyDescent="0.25">
      <c r="B359" s="38"/>
      <c r="C359" s="38"/>
      <c r="D359" s="38"/>
      <c r="E359" s="38"/>
      <c r="F359" s="38"/>
      <c r="G359" s="38"/>
      <c r="H359" s="38"/>
      <c r="I359" s="38"/>
      <c r="J359" s="38"/>
    </row>
    <row r="360" spans="2:10" x14ac:dyDescent="0.25">
      <c r="B360" s="38"/>
      <c r="C360" s="38"/>
      <c r="D360" s="38"/>
      <c r="E360" s="38"/>
      <c r="F360" s="38"/>
      <c r="G360" s="38"/>
      <c r="H360" s="38"/>
      <c r="I360" s="38"/>
      <c r="J360" s="38"/>
    </row>
    <row r="361" spans="2:10" x14ac:dyDescent="0.25">
      <c r="B361" s="38"/>
      <c r="C361" s="38"/>
      <c r="D361" s="38"/>
      <c r="E361" s="38"/>
      <c r="F361" s="38"/>
      <c r="G361" s="38"/>
      <c r="H361" s="38"/>
      <c r="I361" s="38"/>
      <c r="J361" s="38"/>
    </row>
    <row r="362" spans="2:10" x14ac:dyDescent="0.25">
      <c r="B362" s="38"/>
      <c r="C362" s="38"/>
      <c r="D362" s="38"/>
      <c r="E362" s="38"/>
      <c r="F362" s="38"/>
      <c r="G362" s="38"/>
      <c r="H362" s="38"/>
      <c r="I362" s="38"/>
      <c r="J362" s="38"/>
    </row>
    <row r="363" spans="2:10" x14ac:dyDescent="0.25">
      <c r="B363" s="38"/>
      <c r="C363" s="38"/>
      <c r="D363" s="38"/>
      <c r="E363" s="38"/>
      <c r="F363" s="38"/>
      <c r="G363" s="38"/>
      <c r="H363" s="38"/>
      <c r="I363" s="38"/>
      <c r="J363" s="38"/>
    </row>
    <row r="364" spans="2:10" x14ac:dyDescent="0.25">
      <c r="B364" s="39"/>
      <c r="C364" s="39"/>
      <c r="D364" s="39"/>
      <c r="E364" s="39"/>
      <c r="F364" s="39"/>
      <c r="G364" s="39"/>
      <c r="H364" s="38"/>
      <c r="I364" s="38"/>
      <c r="J364" s="38"/>
    </row>
    <row r="365" spans="2:10" x14ac:dyDescent="0.25">
      <c r="B365" s="38"/>
      <c r="C365" s="38"/>
      <c r="D365" s="38"/>
      <c r="E365" s="38"/>
      <c r="F365" s="38"/>
      <c r="G365" s="38"/>
      <c r="H365" s="38"/>
      <c r="I365" s="38"/>
      <c r="J365" s="38"/>
    </row>
    <row r="366" spans="2:10" x14ac:dyDescent="0.25">
      <c r="H366" s="38"/>
      <c r="I366" s="38"/>
      <c r="J366" s="38"/>
    </row>
    <row r="367" spans="2:10" x14ac:dyDescent="0.25">
      <c r="B367" s="1"/>
      <c r="D367" s="1"/>
      <c r="F367" s="38"/>
      <c r="H367" s="38"/>
      <c r="I367" s="38"/>
      <c r="J367" s="38"/>
    </row>
    <row r="368" spans="2:10" x14ac:dyDescent="0.25">
      <c r="B368" s="38"/>
      <c r="C368" s="38"/>
      <c r="D368" s="38"/>
      <c r="E368" s="38"/>
      <c r="F368" s="38"/>
      <c r="G368" s="38"/>
      <c r="H368" s="39"/>
      <c r="I368" s="39"/>
      <c r="J368" s="39"/>
    </row>
    <row r="369" spans="2:7" x14ac:dyDescent="0.25">
      <c r="B369" s="38"/>
      <c r="C369" s="38"/>
      <c r="D369" s="38"/>
      <c r="E369" s="38"/>
      <c r="F369" s="38"/>
      <c r="G369" s="38"/>
    </row>
    <row r="370" spans="2:7" x14ac:dyDescent="0.25">
      <c r="B370" s="38"/>
      <c r="C370" s="38"/>
      <c r="D370" s="38"/>
      <c r="E370" s="38"/>
      <c r="F370" s="38"/>
      <c r="G370" s="38"/>
    </row>
    <row r="371" spans="2:7" x14ac:dyDescent="0.25">
      <c r="B371" s="38"/>
      <c r="C371" s="38"/>
      <c r="D371" s="38"/>
      <c r="E371" s="38"/>
      <c r="F371" s="38"/>
      <c r="G371" s="38"/>
    </row>
    <row r="372" spans="2:7" x14ac:dyDescent="0.25">
      <c r="B372" s="38"/>
      <c r="C372" s="38"/>
      <c r="D372" s="38"/>
      <c r="E372" s="38"/>
      <c r="F372" s="38"/>
      <c r="G372" s="38"/>
    </row>
    <row r="373" spans="2:7" x14ac:dyDescent="0.25">
      <c r="B373" s="45"/>
      <c r="C373" s="45"/>
      <c r="D373" s="45"/>
      <c r="E373" s="45"/>
      <c r="F373" s="45"/>
      <c r="G373" s="45"/>
    </row>
  </sheetData>
  <pageMargins left="0.7" right="0.7" top="0.75" bottom="0.75" header="0.3" footer="0.3"/>
  <pageSetup orientation="portrait" r:id="rId1"/>
  <ignoredErrors>
    <ignoredError sqref="L7:L17 L19 L21:L23 L25:L32 L34 L36:L38 L40:L46 L48 L50:L53 L57 L59:L61 L63 L65:L66 L71:L73 L75 L77:L82 L84:L87 L89 L91:L92 L94:L129 L131 L133:L138 L140 L142:L157 L159:L161 L163 L165:L207 L208:L211 L212:L225 L227:L243 L245:L260 L264:L282 T7:T28 T29:T46 T48:T53 T57:T66 T71:T82 T84:T92 T94:T114 T115:T129 T131:T138 T140:T157 T159:T163 T165:T188 T189:T208 T209:T225 T227:T243 T245:T260 T264:T279 B54:S54 B67:S68 B261:S261 M280:S28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A169A-AFB9-4DDA-8C6C-66A2D57769C1}">
  <dimension ref="A1:AI278"/>
  <sheetViews>
    <sheetView workbookViewId="0">
      <pane ySplit="1" topLeftCell="A279" activePane="bottomLeft" state="frozen"/>
      <selection pane="bottomLeft" activeCell="A34" sqref="A34"/>
    </sheetView>
  </sheetViews>
  <sheetFormatPr defaultRowHeight="15" x14ac:dyDescent="0.25"/>
  <cols>
    <col min="1" max="1" width="25.140625" bestFit="1" customWidth="1"/>
    <col min="2" max="3" width="5.42578125" bestFit="1" customWidth="1"/>
    <col min="4" max="4" width="5" bestFit="1" customWidth="1"/>
    <col min="5" max="5" width="5.7109375" customWidth="1"/>
    <col min="6" max="16" width="5" bestFit="1" customWidth="1"/>
    <col min="17" max="17" width="5" customWidth="1"/>
    <col min="18" max="31" width="5" bestFit="1" customWidth="1"/>
    <col min="32" max="35" width="6" bestFit="1" customWidth="1"/>
  </cols>
  <sheetData>
    <row r="1" spans="1:35" x14ac:dyDescent="0.25">
      <c r="B1" s="30" t="s">
        <v>250</v>
      </c>
      <c r="C1" s="30" t="s">
        <v>250</v>
      </c>
      <c r="D1" t="s">
        <v>410</v>
      </c>
      <c r="E1" t="s">
        <v>411</v>
      </c>
      <c r="F1" t="s">
        <v>412</v>
      </c>
      <c r="G1" t="s">
        <v>413</v>
      </c>
      <c r="H1" t="s">
        <v>414</v>
      </c>
      <c r="I1" t="s">
        <v>415</v>
      </c>
      <c r="J1" t="s">
        <v>416</v>
      </c>
      <c r="K1" t="s">
        <v>417</v>
      </c>
      <c r="L1" t="s">
        <v>418</v>
      </c>
      <c r="M1" t="s">
        <v>442</v>
      </c>
      <c r="N1" t="s">
        <v>419</v>
      </c>
      <c r="O1" t="s">
        <v>420</v>
      </c>
      <c r="P1" t="s">
        <v>421</v>
      </c>
      <c r="Q1" t="s">
        <v>443</v>
      </c>
      <c r="R1" t="s">
        <v>422</v>
      </c>
      <c r="S1" t="s">
        <v>423</v>
      </c>
      <c r="T1" t="s">
        <v>424</v>
      </c>
      <c r="U1" t="s">
        <v>425</v>
      </c>
      <c r="V1" t="s">
        <v>426</v>
      </c>
      <c r="W1" t="s">
        <v>427</v>
      </c>
      <c r="X1" t="s">
        <v>428</v>
      </c>
      <c r="Y1" t="s">
        <v>429</v>
      </c>
      <c r="Z1" t="s">
        <v>430</v>
      </c>
      <c r="AA1" t="s">
        <v>431</v>
      </c>
      <c r="AB1" t="s">
        <v>432</v>
      </c>
      <c r="AC1" t="s">
        <v>433</v>
      </c>
      <c r="AD1" t="s">
        <v>434</v>
      </c>
      <c r="AE1" t="s">
        <v>435</v>
      </c>
      <c r="AF1" t="s">
        <v>436</v>
      </c>
      <c r="AG1" t="s">
        <v>437</v>
      </c>
      <c r="AH1" t="s">
        <v>438</v>
      </c>
      <c r="AI1" t="s">
        <v>439</v>
      </c>
    </row>
    <row r="2" spans="1:35" x14ac:dyDescent="0.25">
      <c r="B2" s="29" t="s">
        <v>440</v>
      </c>
      <c r="C2" s="29" t="s">
        <v>441</v>
      </c>
    </row>
    <row r="3" spans="1:35" x14ac:dyDescent="0.25">
      <c r="B3" s="29"/>
      <c r="C3" s="29"/>
    </row>
    <row r="4" spans="1:35" x14ac:dyDescent="0.25">
      <c r="A4" s="31" t="s">
        <v>281</v>
      </c>
      <c r="B4" s="28">
        <v>2</v>
      </c>
      <c r="C4" s="29">
        <v>2</v>
      </c>
      <c r="E4">
        <v>1</v>
      </c>
    </row>
    <row r="5" spans="1:35" x14ac:dyDescent="0.25">
      <c r="A5" s="31" t="s">
        <v>33</v>
      </c>
      <c r="B5" s="28">
        <v>2</v>
      </c>
      <c r="C5" s="29">
        <v>2</v>
      </c>
      <c r="E5">
        <v>1</v>
      </c>
    </row>
    <row r="6" spans="1:35" x14ac:dyDescent="0.25">
      <c r="A6" s="4" t="s">
        <v>34</v>
      </c>
      <c r="B6" s="22">
        <v>10</v>
      </c>
      <c r="C6" s="29">
        <v>3</v>
      </c>
      <c r="AF6">
        <v>1</v>
      </c>
    </row>
    <row r="7" spans="1:35" x14ac:dyDescent="0.25">
      <c r="A7" s="4" t="s">
        <v>35</v>
      </c>
      <c r="B7" s="28">
        <v>7</v>
      </c>
      <c r="C7" s="29">
        <v>3</v>
      </c>
      <c r="W7">
        <v>1</v>
      </c>
    </row>
    <row r="8" spans="1:35" x14ac:dyDescent="0.25">
      <c r="A8" s="4" t="s">
        <v>36</v>
      </c>
      <c r="B8" s="28">
        <v>9</v>
      </c>
      <c r="C8" s="29">
        <v>4</v>
      </c>
      <c r="AD8">
        <v>1</v>
      </c>
    </row>
    <row r="9" spans="1:35" x14ac:dyDescent="0.25">
      <c r="A9" s="31" t="s">
        <v>37</v>
      </c>
      <c r="B9" s="28">
        <v>2</v>
      </c>
      <c r="C9" s="29">
        <v>1</v>
      </c>
      <c r="D9">
        <v>1</v>
      </c>
    </row>
    <row r="10" spans="1:35" x14ac:dyDescent="0.25">
      <c r="A10" s="4" t="s">
        <v>38</v>
      </c>
      <c r="B10" s="28">
        <v>6</v>
      </c>
      <c r="C10" s="29">
        <v>3</v>
      </c>
      <c r="T10">
        <v>1</v>
      </c>
    </row>
    <row r="11" spans="1:35" x14ac:dyDescent="0.25">
      <c r="A11" s="19" t="s">
        <v>244</v>
      </c>
      <c r="B11" s="28">
        <v>5</v>
      </c>
      <c r="C11" s="29">
        <v>3</v>
      </c>
      <c r="P11">
        <v>1</v>
      </c>
    </row>
    <row r="12" spans="1:35" x14ac:dyDescent="0.25">
      <c r="A12" s="4" t="s">
        <v>39</v>
      </c>
      <c r="B12" s="28">
        <v>6</v>
      </c>
      <c r="C12" s="29">
        <v>3</v>
      </c>
      <c r="T12">
        <v>1</v>
      </c>
    </row>
    <row r="13" spans="1:35" x14ac:dyDescent="0.25">
      <c r="A13" s="4" t="s">
        <v>40</v>
      </c>
      <c r="B13" s="28">
        <v>4</v>
      </c>
      <c r="C13" s="29">
        <v>2</v>
      </c>
      <c r="K13">
        <v>1</v>
      </c>
    </row>
    <row r="14" spans="1:35" x14ac:dyDescent="0.25">
      <c r="A14" t="s">
        <v>255</v>
      </c>
      <c r="B14" s="28">
        <v>3</v>
      </c>
      <c r="C14" s="29">
        <v>3</v>
      </c>
      <c r="I14">
        <v>1</v>
      </c>
    </row>
    <row r="15" spans="1:35" x14ac:dyDescent="0.25">
      <c r="A15" s="20" t="s">
        <v>2</v>
      </c>
      <c r="B15" s="28"/>
      <c r="C15" s="29"/>
    </row>
    <row r="16" spans="1:35" x14ac:dyDescent="0.25">
      <c r="A16" s="4" t="s">
        <v>41</v>
      </c>
      <c r="B16" s="28">
        <v>7</v>
      </c>
      <c r="C16" s="29">
        <v>2</v>
      </c>
      <c r="V16">
        <v>1</v>
      </c>
    </row>
    <row r="17" spans="1:16" x14ac:dyDescent="0.25">
      <c r="A17" s="20" t="s">
        <v>3</v>
      </c>
      <c r="B17" s="28"/>
      <c r="C17" s="29"/>
    </row>
    <row r="18" spans="1:16" x14ac:dyDescent="0.25">
      <c r="A18" s="31" t="s">
        <v>341</v>
      </c>
      <c r="B18" s="28">
        <v>3</v>
      </c>
      <c r="C18" s="29">
        <v>2</v>
      </c>
      <c r="H18">
        <v>1</v>
      </c>
    </row>
    <row r="19" spans="1:16" x14ac:dyDescent="0.25">
      <c r="A19" s="4" t="s">
        <v>42</v>
      </c>
      <c r="B19" s="28">
        <v>4</v>
      </c>
      <c r="C19" s="29">
        <v>1</v>
      </c>
      <c r="J19">
        <v>1</v>
      </c>
    </row>
    <row r="20" spans="1:16" x14ac:dyDescent="0.25">
      <c r="A20" s="31" t="s">
        <v>342</v>
      </c>
      <c r="B20" s="28">
        <v>3</v>
      </c>
      <c r="C20" s="29">
        <v>2</v>
      </c>
      <c r="H20">
        <v>1</v>
      </c>
    </row>
    <row r="21" spans="1:16" x14ac:dyDescent="0.25">
      <c r="A21" s="20" t="s">
        <v>4</v>
      </c>
      <c r="B21" s="28"/>
      <c r="C21" s="29"/>
    </row>
    <row r="22" spans="1:16" x14ac:dyDescent="0.25">
      <c r="A22" s="31" t="s">
        <v>43</v>
      </c>
      <c r="B22" s="28">
        <v>3</v>
      </c>
      <c r="C22" s="29">
        <v>1</v>
      </c>
      <c r="G22">
        <v>1</v>
      </c>
    </row>
    <row r="23" spans="1:16" x14ac:dyDescent="0.25">
      <c r="A23" s="4" t="s">
        <v>44</v>
      </c>
      <c r="B23" s="28">
        <v>5</v>
      </c>
      <c r="C23" s="29">
        <v>3</v>
      </c>
      <c r="P23">
        <v>1</v>
      </c>
    </row>
    <row r="24" spans="1:16" x14ac:dyDescent="0.25">
      <c r="A24" s="4" t="s">
        <v>45</v>
      </c>
      <c r="B24" s="28">
        <v>4</v>
      </c>
      <c r="C24" s="29">
        <v>1</v>
      </c>
      <c r="J24">
        <v>1</v>
      </c>
    </row>
    <row r="25" spans="1:16" x14ac:dyDescent="0.25">
      <c r="A25" s="31" t="s">
        <v>47</v>
      </c>
      <c r="B25" s="28">
        <v>2</v>
      </c>
      <c r="C25" s="29">
        <v>2</v>
      </c>
      <c r="E25">
        <v>1</v>
      </c>
    </row>
    <row r="26" spans="1:16" x14ac:dyDescent="0.25">
      <c r="A26" s="31" t="s">
        <v>46</v>
      </c>
      <c r="B26" s="28">
        <v>2</v>
      </c>
      <c r="C26" s="29">
        <v>2</v>
      </c>
      <c r="E26">
        <v>1</v>
      </c>
    </row>
    <row r="27" spans="1:16" x14ac:dyDescent="0.25">
      <c r="A27" s="31" t="s">
        <v>283</v>
      </c>
      <c r="B27" s="28">
        <v>2</v>
      </c>
      <c r="C27" s="29">
        <v>1</v>
      </c>
      <c r="D27">
        <v>1</v>
      </c>
    </row>
    <row r="28" spans="1:16" x14ac:dyDescent="0.25">
      <c r="A28" s="31" t="s">
        <v>256</v>
      </c>
      <c r="B28" s="28">
        <v>2</v>
      </c>
      <c r="C28" s="29">
        <v>1</v>
      </c>
      <c r="D28">
        <v>1</v>
      </c>
    </row>
    <row r="29" spans="1:16" x14ac:dyDescent="0.25">
      <c r="A29" s="31" t="s">
        <v>48</v>
      </c>
      <c r="B29" s="28">
        <v>2</v>
      </c>
      <c r="C29" s="29">
        <v>1</v>
      </c>
      <c r="D29">
        <v>1</v>
      </c>
    </row>
    <row r="30" spans="1:16" x14ac:dyDescent="0.25">
      <c r="A30" s="20" t="s">
        <v>5</v>
      </c>
      <c r="B30" s="28"/>
      <c r="C30" s="29"/>
    </row>
    <row r="31" spans="1:16" x14ac:dyDescent="0.25">
      <c r="A31" s="31" t="s">
        <v>257</v>
      </c>
      <c r="B31" s="28">
        <v>2</v>
      </c>
      <c r="C31" s="29">
        <v>1</v>
      </c>
      <c r="D31">
        <v>1</v>
      </c>
    </row>
    <row r="32" spans="1:16" x14ac:dyDescent="0.25">
      <c r="A32" s="20" t="s">
        <v>258</v>
      </c>
      <c r="B32" s="28"/>
      <c r="C32" s="29"/>
    </row>
    <row r="33" spans="1:28" x14ac:dyDescent="0.25">
      <c r="A33" s="4" t="s">
        <v>49</v>
      </c>
      <c r="B33" s="28">
        <v>4</v>
      </c>
      <c r="C33" s="29">
        <v>2</v>
      </c>
      <c r="K33">
        <v>1</v>
      </c>
    </row>
    <row r="34" spans="1:28" x14ac:dyDescent="0.25">
      <c r="A34" s="4" t="s">
        <v>50</v>
      </c>
      <c r="B34" s="28">
        <v>5</v>
      </c>
      <c r="C34" s="29">
        <v>3</v>
      </c>
      <c r="P34">
        <v>1</v>
      </c>
    </row>
    <row r="35" spans="1:28" x14ac:dyDescent="0.25">
      <c r="A35" s="31" t="s">
        <v>259</v>
      </c>
      <c r="B35" s="28">
        <v>2</v>
      </c>
      <c r="C35" s="29">
        <v>1</v>
      </c>
      <c r="D35">
        <v>1</v>
      </c>
    </row>
    <row r="36" spans="1:28" x14ac:dyDescent="0.25">
      <c r="A36" s="20" t="s">
        <v>6</v>
      </c>
      <c r="B36" s="28"/>
      <c r="C36" s="29"/>
    </row>
    <row r="37" spans="1:28" x14ac:dyDescent="0.25">
      <c r="A37" s="4" t="s">
        <v>51</v>
      </c>
      <c r="B37" s="28">
        <v>5</v>
      </c>
      <c r="C37" s="29">
        <v>5</v>
      </c>
      <c r="Q37">
        <v>1</v>
      </c>
    </row>
    <row r="38" spans="1:28" x14ac:dyDescent="0.25">
      <c r="A38" s="31" t="s">
        <v>52</v>
      </c>
      <c r="B38" s="28">
        <v>2</v>
      </c>
      <c r="C38" s="29">
        <v>2</v>
      </c>
      <c r="E38">
        <v>1</v>
      </c>
    </row>
    <row r="39" spans="1:28" x14ac:dyDescent="0.25">
      <c r="A39" s="4" t="s">
        <v>53</v>
      </c>
      <c r="B39" s="28">
        <v>4</v>
      </c>
      <c r="C39" s="29">
        <v>1</v>
      </c>
      <c r="J39">
        <v>1</v>
      </c>
    </row>
    <row r="40" spans="1:28" x14ac:dyDescent="0.25">
      <c r="A40" s="31" t="s">
        <v>54</v>
      </c>
      <c r="B40" s="28">
        <v>3</v>
      </c>
      <c r="C40" s="29">
        <v>1</v>
      </c>
      <c r="G40">
        <v>1</v>
      </c>
    </row>
    <row r="41" spans="1:28" x14ac:dyDescent="0.25">
      <c r="A41" s="4" t="s">
        <v>55</v>
      </c>
      <c r="B41" s="28">
        <v>6</v>
      </c>
      <c r="C41" s="29">
        <v>2</v>
      </c>
      <c r="S41">
        <v>1</v>
      </c>
    </row>
    <row r="42" spans="1:28" x14ac:dyDescent="0.25">
      <c r="A42" s="31" t="s">
        <v>56</v>
      </c>
      <c r="B42" s="28">
        <v>2</v>
      </c>
      <c r="C42" s="29">
        <v>1</v>
      </c>
      <c r="D42">
        <v>1</v>
      </c>
    </row>
    <row r="43" spans="1:28" x14ac:dyDescent="0.25">
      <c r="A43" s="31" t="s">
        <v>57</v>
      </c>
      <c r="B43" s="28">
        <v>2</v>
      </c>
      <c r="C43" s="29">
        <v>2</v>
      </c>
      <c r="E43">
        <v>1</v>
      </c>
    </row>
    <row r="44" spans="1:28" x14ac:dyDescent="0.25">
      <c r="A44" s="20" t="s">
        <v>260</v>
      </c>
      <c r="B44" s="28"/>
      <c r="C44" s="29"/>
    </row>
    <row r="45" spans="1:28" x14ac:dyDescent="0.25">
      <c r="A45" s="31" t="s">
        <v>261</v>
      </c>
      <c r="B45" s="28">
        <v>2</v>
      </c>
      <c r="C45" s="29">
        <v>1</v>
      </c>
      <c r="D45">
        <v>1</v>
      </c>
    </row>
    <row r="46" spans="1:28" x14ac:dyDescent="0.25">
      <c r="A46" s="20" t="s">
        <v>58</v>
      </c>
      <c r="B46" s="28"/>
      <c r="C46" s="29"/>
    </row>
    <row r="47" spans="1:28" x14ac:dyDescent="0.25">
      <c r="A47" s="4" t="s">
        <v>59</v>
      </c>
      <c r="B47" s="28">
        <v>8</v>
      </c>
      <c r="C47" s="29">
        <v>4</v>
      </c>
      <c r="AB47">
        <v>1</v>
      </c>
    </row>
    <row r="48" spans="1:28" x14ac:dyDescent="0.25">
      <c r="A48" s="4" t="s">
        <v>60</v>
      </c>
      <c r="B48" s="28">
        <v>4</v>
      </c>
      <c r="C48" s="29">
        <v>1</v>
      </c>
      <c r="J48">
        <v>1</v>
      </c>
    </row>
    <row r="49" spans="1:24" x14ac:dyDescent="0.25">
      <c r="A49" s="31" t="s">
        <v>62</v>
      </c>
      <c r="B49" s="28">
        <v>2</v>
      </c>
      <c r="C49" s="29">
        <v>2</v>
      </c>
      <c r="E49">
        <v>1</v>
      </c>
    </row>
    <row r="50" spans="1:24" x14ac:dyDescent="0.25">
      <c r="A50" s="4" t="s">
        <v>61</v>
      </c>
      <c r="B50" s="28">
        <v>7</v>
      </c>
      <c r="C50" s="29">
        <v>4</v>
      </c>
      <c r="X50">
        <v>1</v>
      </c>
    </row>
    <row r="51" spans="1:24" x14ac:dyDescent="0.25">
      <c r="A51" s="20" t="s">
        <v>28</v>
      </c>
      <c r="B51" s="28"/>
      <c r="C51" s="29"/>
    </row>
    <row r="52" spans="1:24" x14ac:dyDescent="0.25">
      <c r="A52" s="20" t="s">
        <v>7</v>
      </c>
      <c r="B52" s="28"/>
      <c r="C52" s="29"/>
    </row>
    <row r="53" spans="1:24" x14ac:dyDescent="0.25">
      <c r="A53" s="20" t="s">
        <v>63</v>
      </c>
      <c r="B53" s="28"/>
      <c r="C53" s="29"/>
    </row>
    <row r="54" spans="1:24" x14ac:dyDescent="0.25">
      <c r="A54" s="4" t="s">
        <v>64</v>
      </c>
      <c r="B54" s="28">
        <v>4</v>
      </c>
      <c r="C54" s="29">
        <v>3</v>
      </c>
      <c r="L54">
        <v>1</v>
      </c>
    </row>
    <row r="55" spans="1:24" x14ac:dyDescent="0.25">
      <c r="A55" s="20" t="s">
        <v>8</v>
      </c>
      <c r="B55" s="28"/>
      <c r="C55" s="29"/>
    </row>
    <row r="56" spans="1:24" x14ac:dyDescent="0.25">
      <c r="A56" s="31" t="s">
        <v>65</v>
      </c>
      <c r="B56" s="28">
        <v>2</v>
      </c>
      <c r="C56" s="29">
        <v>1</v>
      </c>
      <c r="D56">
        <v>1</v>
      </c>
    </row>
    <row r="57" spans="1:24" x14ac:dyDescent="0.25">
      <c r="A57" s="31" t="s">
        <v>66</v>
      </c>
      <c r="B57" s="28">
        <v>2</v>
      </c>
      <c r="C57" s="29">
        <v>2</v>
      </c>
      <c r="E57">
        <v>1</v>
      </c>
    </row>
    <row r="58" spans="1:24" x14ac:dyDescent="0.25">
      <c r="A58" s="31" t="s">
        <v>67</v>
      </c>
      <c r="B58" s="28">
        <v>2</v>
      </c>
      <c r="C58" s="29">
        <v>2</v>
      </c>
      <c r="E58">
        <v>1</v>
      </c>
    </row>
    <row r="59" spans="1:24" x14ac:dyDescent="0.25">
      <c r="A59" s="20" t="s">
        <v>68</v>
      </c>
      <c r="B59" s="28"/>
      <c r="C59" s="29"/>
    </row>
    <row r="60" spans="1:24" x14ac:dyDescent="0.25">
      <c r="A60" s="31" t="s">
        <v>69</v>
      </c>
      <c r="B60" s="28">
        <v>2</v>
      </c>
      <c r="C60" s="29">
        <v>1</v>
      </c>
      <c r="D60">
        <v>1</v>
      </c>
    </row>
    <row r="61" spans="1:24" x14ac:dyDescent="0.25">
      <c r="A61" s="20" t="s">
        <v>70</v>
      </c>
      <c r="B61" s="28"/>
      <c r="C61" s="29"/>
    </row>
    <row r="62" spans="1:24" x14ac:dyDescent="0.25">
      <c r="A62" s="31" t="s">
        <v>72</v>
      </c>
      <c r="B62" s="28">
        <v>2</v>
      </c>
      <c r="C62" s="29">
        <v>1</v>
      </c>
      <c r="D62">
        <v>1</v>
      </c>
    </row>
    <row r="63" spans="1:24" x14ac:dyDescent="0.25">
      <c r="A63" s="31" t="s">
        <v>71</v>
      </c>
      <c r="B63" s="28">
        <v>2</v>
      </c>
      <c r="C63" s="29">
        <v>1</v>
      </c>
      <c r="D63">
        <v>1</v>
      </c>
    </row>
    <row r="64" spans="1:24" x14ac:dyDescent="0.25">
      <c r="A64" s="20" t="s">
        <v>29</v>
      </c>
      <c r="B64" s="28"/>
      <c r="C64" s="29"/>
    </row>
    <row r="65" spans="1:27" x14ac:dyDescent="0.25">
      <c r="A65" s="20" t="s">
        <v>32</v>
      </c>
      <c r="B65" s="28"/>
      <c r="C65" s="29"/>
    </row>
    <row r="66" spans="1:27" x14ac:dyDescent="0.25">
      <c r="A66" s="5"/>
      <c r="B66" s="28"/>
      <c r="C66" s="29"/>
    </row>
    <row r="67" spans="1:27" x14ac:dyDescent="0.25">
      <c r="A67" s="23" t="s">
        <v>9</v>
      </c>
      <c r="B67" s="28"/>
      <c r="C67" s="29"/>
    </row>
    <row r="68" spans="1:27" x14ac:dyDescent="0.25">
      <c r="A68" s="23" t="s">
        <v>10</v>
      </c>
      <c r="B68" s="28"/>
      <c r="C68" s="29"/>
    </row>
    <row r="69" spans="1:27" x14ac:dyDescent="0.25">
      <c r="A69" s="4" t="s">
        <v>73</v>
      </c>
      <c r="B69" s="28">
        <v>4</v>
      </c>
      <c r="C69" s="29">
        <v>1</v>
      </c>
      <c r="J69">
        <v>1</v>
      </c>
    </row>
    <row r="70" spans="1:27" x14ac:dyDescent="0.25">
      <c r="A70" s="31" t="s">
        <v>74</v>
      </c>
      <c r="B70" s="28">
        <v>2</v>
      </c>
      <c r="C70" s="29">
        <v>2</v>
      </c>
      <c r="E70">
        <v>1</v>
      </c>
    </row>
    <row r="71" spans="1:27" x14ac:dyDescent="0.25">
      <c r="A71" s="4" t="s">
        <v>75</v>
      </c>
      <c r="B71" s="28">
        <v>5</v>
      </c>
      <c r="C71" s="29">
        <v>1</v>
      </c>
      <c r="N71">
        <v>1</v>
      </c>
    </row>
    <row r="72" spans="1:27" x14ac:dyDescent="0.25">
      <c r="A72" s="23" t="s">
        <v>77</v>
      </c>
      <c r="B72" s="28"/>
      <c r="C72" s="29"/>
    </row>
    <row r="73" spans="1:27" x14ac:dyDescent="0.25">
      <c r="A73" s="31" t="s">
        <v>293</v>
      </c>
      <c r="B73" s="28">
        <v>2</v>
      </c>
      <c r="C73" s="29">
        <v>1</v>
      </c>
      <c r="D73">
        <v>1</v>
      </c>
    </row>
    <row r="74" spans="1:27" x14ac:dyDescent="0.25">
      <c r="A74" s="23" t="s">
        <v>78</v>
      </c>
      <c r="B74" s="28"/>
      <c r="C74" s="29"/>
    </row>
    <row r="75" spans="1:27" x14ac:dyDescent="0.25">
      <c r="A75" s="4" t="s">
        <v>79</v>
      </c>
      <c r="B75" s="28">
        <v>8</v>
      </c>
      <c r="C75" s="29">
        <v>3</v>
      </c>
      <c r="AA75">
        <v>1</v>
      </c>
    </row>
    <row r="76" spans="1:27" x14ac:dyDescent="0.25">
      <c r="A76" s="31" t="s">
        <v>80</v>
      </c>
      <c r="B76" s="28">
        <v>2</v>
      </c>
      <c r="C76" s="29">
        <v>1</v>
      </c>
      <c r="D76">
        <v>1</v>
      </c>
    </row>
    <row r="77" spans="1:27" x14ac:dyDescent="0.25">
      <c r="A77" s="4" t="s">
        <v>81</v>
      </c>
      <c r="B77" s="28">
        <v>4</v>
      </c>
      <c r="C77" s="29">
        <v>2</v>
      </c>
      <c r="K77">
        <v>1</v>
      </c>
    </row>
    <row r="78" spans="1:27" x14ac:dyDescent="0.25">
      <c r="A78" s="31" t="s">
        <v>82</v>
      </c>
      <c r="B78" s="28">
        <v>2</v>
      </c>
      <c r="C78" s="29">
        <v>2</v>
      </c>
      <c r="E78">
        <v>1</v>
      </c>
    </row>
    <row r="79" spans="1:27" x14ac:dyDescent="0.25">
      <c r="A79" s="31" t="s">
        <v>83</v>
      </c>
      <c r="B79" s="28">
        <v>2</v>
      </c>
      <c r="C79" s="29">
        <v>3</v>
      </c>
      <c r="F79">
        <v>1</v>
      </c>
    </row>
    <row r="80" spans="1:27" x14ac:dyDescent="0.25">
      <c r="A80" s="4" t="s">
        <v>84</v>
      </c>
      <c r="B80" s="28">
        <v>8</v>
      </c>
      <c r="C80" s="29">
        <v>2</v>
      </c>
      <c r="Z80">
        <v>1</v>
      </c>
    </row>
    <row r="81" spans="1:28" x14ac:dyDescent="0.25">
      <c r="A81" s="23" t="s">
        <v>11</v>
      </c>
      <c r="B81" s="28"/>
      <c r="C81" s="29"/>
    </row>
    <row r="82" spans="1:28" x14ac:dyDescent="0.25">
      <c r="A82" s="4" t="s">
        <v>85</v>
      </c>
      <c r="B82" s="28">
        <v>6</v>
      </c>
      <c r="C82" s="29">
        <v>2</v>
      </c>
      <c r="S82">
        <v>1</v>
      </c>
    </row>
    <row r="83" spans="1:28" x14ac:dyDescent="0.25">
      <c r="A83" s="31" t="s">
        <v>86</v>
      </c>
      <c r="B83" s="28">
        <v>2</v>
      </c>
      <c r="C83" s="29">
        <v>1</v>
      </c>
      <c r="D83">
        <v>1</v>
      </c>
    </row>
    <row r="84" spans="1:28" x14ac:dyDescent="0.25">
      <c r="A84" s="31" t="s">
        <v>87</v>
      </c>
      <c r="B84" s="28">
        <v>2</v>
      </c>
      <c r="C84" s="29">
        <v>1</v>
      </c>
      <c r="D84">
        <v>1</v>
      </c>
    </row>
    <row r="85" spans="1:28" x14ac:dyDescent="0.25">
      <c r="A85" s="4" t="s">
        <v>88</v>
      </c>
      <c r="B85" s="28">
        <v>5</v>
      </c>
      <c r="C85" s="29">
        <v>2</v>
      </c>
      <c r="O85">
        <v>1</v>
      </c>
    </row>
    <row r="86" spans="1:28" x14ac:dyDescent="0.25">
      <c r="A86" s="23" t="s">
        <v>12</v>
      </c>
      <c r="B86" s="28"/>
      <c r="C86" s="29"/>
    </row>
    <row r="87" spans="1:28" x14ac:dyDescent="0.25">
      <c r="A87" s="4" t="s">
        <v>89</v>
      </c>
      <c r="B87" s="28">
        <v>4</v>
      </c>
      <c r="C87" s="29">
        <v>2</v>
      </c>
      <c r="K87">
        <v>1</v>
      </c>
    </row>
    <row r="88" spans="1:28" x14ac:dyDescent="0.25">
      <c r="A88" s="23" t="s">
        <v>13</v>
      </c>
      <c r="B88" s="28"/>
      <c r="C88" s="29"/>
    </row>
    <row r="89" spans="1:28" x14ac:dyDescent="0.25">
      <c r="A89" s="4" t="s">
        <v>90</v>
      </c>
      <c r="B89" s="28">
        <v>4</v>
      </c>
      <c r="C89" s="29">
        <v>1</v>
      </c>
      <c r="J89">
        <v>1</v>
      </c>
    </row>
    <row r="90" spans="1:28" x14ac:dyDescent="0.25">
      <c r="A90" s="4" t="s">
        <v>91</v>
      </c>
      <c r="B90" s="28">
        <v>4</v>
      </c>
      <c r="C90" s="29">
        <v>2</v>
      </c>
      <c r="K90">
        <v>1</v>
      </c>
    </row>
    <row r="91" spans="1:28" x14ac:dyDescent="0.25">
      <c r="A91" s="23" t="s">
        <v>14</v>
      </c>
      <c r="B91" s="28"/>
      <c r="C91" s="29"/>
    </row>
    <row r="92" spans="1:28" x14ac:dyDescent="0.25">
      <c r="A92" s="4" t="s">
        <v>92</v>
      </c>
      <c r="B92" s="28">
        <v>5</v>
      </c>
      <c r="C92" s="29">
        <v>2</v>
      </c>
      <c r="O92">
        <v>1</v>
      </c>
    </row>
    <row r="93" spans="1:28" x14ac:dyDescent="0.25">
      <c r="A93" s="4" t="s">
        <v>93</v>
      </c>
      <c r="B93" s="28">
        <v>8</v>
      </c>
      <c r="C93" s="29">
        <v>4</v>
      </c>
      <c r="AB93">
        <v>1</v>
      </c>
    </row>
    <row r="94" spans="1:28" x14ac:dyDescent="0.25">
      <c r="A94" s="4" t="s">
        <v>94</v>
      </c>
      <c r="B94" s="28">
        <v>4</v>
      </c>
      <c r="C94" s="29">
        <v>2</v>
      </c>
      <c r="K94">
        <v>1</v>
      </c>
    </row>
    <row r="95" spans="1:28" x14ac:dyDescent="0.25">
      <c r="A95" s="4" t="s">
        <v>95</v>
      </c>
      <c r="B95" s="28">
        <v>4</v>
      </c>
      <c r="C95" s="29">
        <v>1</v>
      </c>
      <c r="J95">
        <v>1</v>
      </c>
    </row>
    <row r="96" spans="1:28" x14ac:dyDescent="0.25">
      <c r="A96" s="4" t="s">
        <v>96</v>
      </c>
      <c r="B96" s="28">
        <v>5</v>
      </c>
      <c r="C96" s="29">
        <v>1</v>
      </c>
      <c r="N96">
        <v>1</v>
      </c>
    </row>
    <row r="97" spans="1:27" x14ac:dyDescent="0.25">
      <c r="A97" s="31" t="s">
        <v>97</v>
      </c>
      <c r="B97" s="28">
        <v>2</v>
      </c>
      <c r="C97" s="29">
        <v>1</v>
      </c>
      <c r="D97">
        <v>1</v>
      </c>
    </row>
    <row r="98" spans="1:27" x14ac:dyDescent="0.25">
      <c r="A98" s="31" t="s">
        <v>98</v>
      </c>
      <c r="B98" s="28">
        <v>2</v>
      </c>
      <c r="C98" s="29">
        <v>1</v>
      </c>
      <c r="D98">
        <v>1</v>
      </c>
    </row>
    <row r="99" spans="1:27" x14ac:dyDescent="0.25">
      <c r="A99" s="31" t="s">
        <v>99</v>
      </c>
      <c r="B99" s="28">
        <v>2</v>
      </c>
      <c r="C99" s="29">
        <v>2</v>
      </c>
      <c r="E99">
        <v>1</v>
      </c>
    </row>
    <row r="100" spans="1:27" x14ac:dyDescent="0.25">
      <c r="A100" s="4" t="s">
        <v>100</v>
      </c>
      <c r="B100" s="28">
        <v>8</v>
      </c>
      <c r="C100" s="29">
        <v>3</v>
      </c>
      <c r="AA100">
        <v>1</v>
      </c>
    </row>
    <row r="101" spans="1:27" x14ac:dyDescent="0.25">
      <c r="A101" s="31" t="s">
        <v>101</v>
      </c>
      <c r="B101" s="28">
        <v>2</v>
      </c>
      <c r="C101" s="29">
        <v>1</v>
      </c>
      <c r="D101">
        <v>1</v>
      </c>
    </row>
    <row r="102" spans="1:27" x14ac:dyDescent="0.25">
      <c r="A102" s="4" t="s">
        <v>102</v>
      </c>
      <c r="B102" s="28">
        <v>5</v>
      </c>
      <c r="C102" s="29">
        <v>1</v>
      </c>
      <c r="N102">
        <v>1</v>
      </c>
    </row>
    <row r="103" spans="1:27" x14ac:dyDescent="0.25">
      <c r="A103" s="4" t="s">
        <v>103</v>
      </c>
      <c r="B103" s="28">
        <v>4</v>
      </c>
      <c r="C103" s="29">
        <v>1</v>
      </c>
      <c r="J103">
        <v>1</v>
      </c>
    </row>
    <row r="104" spans="1:27" x14ac:dyDescent="0.25">
      <c r="A104" s="4" t="s">
        <v>104</v>
      </c>
      <c r="B104" s="28">
        <v>8</v>
      </c>
      <c r="C104" s="29">
        <v>2</v>
      </c>
      <c r="Z104">
        <v>1</v>
      </c>
    </row>
    <row r="105" spans="1:27" x14ac:dyDescent="0.25">
      <c r="A105" s="31" t="s">
        <v>105</v>
      </c>
      <c r="B105" s="28">
        <v>3</v>
      </c>
      <c r="C105" s="29">
        <v>1</v>
      </c>
      <c r="G105">
        <v>1</v>
      </c>
    </row>
    <row r="106" spans="1:27" x14ac:dyDescent="0.25">
      <c r="A106" s="4" t="s">
        <v>106</v>
      </c>
      <c r="B106" s="28">
        <v>3</v>
      </c>
      <c r="C106" s="29">
        <v>2</v>
      </c>
      <c r="H106">
        <v>1</v>
      </c>
    </row>
    <row r="107" spans="1:27" x14ac:dyDescent="0.25">
      <c r="A107" s="4" t="s">
        <v>107</v>
      </c>
      <c r="B107" s="28">
        <v>4</v>
      </c>
      <c r="C107" s="29">
        <v>2</v>
      </c>
      <c r="K107">
        <v>1</v>
      </c>
    </row>
    <row r="108" spans="1:27" x14ac:dyDescent="0.25">
      <c r="A108" s="4" t="s">
        <v>108</v>
      </c>
      <c r="B108" s="28">
        <v>6</v>
      </c>
      <c r="C108" s="29">
        <v>2</v>
      </c>
      <c r="S108">
        <v>1</v>
      </c>
    </row>
    <row r="109" spans="1:27" x14ac:dyDescent="0.25">
      <c r="A109" s="4" t="s">
        <v>109</v>
      </c>
      <c r="B109" s="28">
        <v>4</v>
      </c>
      <c r="C109" s="29">
        <v>3</v>
      </c>
      <c r="L109">
        <v>1</v>
      </c>
    </row>
    <row r="110" spans="1:27" x14ac:dyDescent="0.25">
      <c r="A110" s="4" t="s">
        <v>110</v>
      </c>
      <c r="B110" s="28">
        <v>5</v>
      </c>
      <c r="C110" s="29">
        <v>3</v>
      </c>
      <c r="P110">
        <v>1</v>
      </c>
    </row>
    <row r="111" spans="1:27" x14ac:dyDescent="0.25">
      <c r="A111" s="4" t="s">
        <v>111</v>
      </c>
      <c r="B111" s="28">
        <v>4</v>
      </c>
      <c r="C111" s="29">
        <v>1</v>
      </c>
      <c r="J111">
        <v>1</v>
      </c>
    </row>
    <row r="112" spans="1:27" x14ac:dyDescent="0.25">
      <c r="A112" s="4" t="s">
        <v>112</v>
      </c>
      <c r="B112" s="28">
        <v>8</v>
      </c>
      <c r="C112" s="29">
        <v>3</v>
      </c>
      <c r="AA112">
        <v>1</v>
      </c>
    </row>
    <row r="113" spans="1:32" x14ac:dyDescent="0.25">
      <c r="A113" s="4" t="s">
        <v>113</v>
      </c>
      <c r="B113" s="28">
        <v>4</v>
      </c>
      <c r="C113" s="29">
        <v>1</v>
      </c>
      <c r="J113">
        <v>1</v>
      </c>
    </row>
    <row r="114" spans="1:32" x14ac:dyDescent="0.25">
      <c r="A114" s="4" t="s">
        <v>114</v>
      </c>
      <c r="B114" s="28">
        <v>4</v>
      </c>
      <c r="C114" s="29">
        <v>2</v>
      </c>
      <c r="K114">
        <v>1</v>
      </c>
    </row>
    <row r="115" spans="1:32" x14ac:dyDescent="0.25">
      <c r="A115" s="31" t="s">
        <v>115</v>
      </c>
      <c r="B115" s="28">
        <v>2</v>
      </c>
      <c r="C115" s="29">
        <v>2</v>
      </c>
      <c r="E115">
        <v>1</v>
      </c>
    </row>
    <row r="116" spans="1:32" x14ac:dyDescent="0.25">
      <c r="A116" s="4" t="s">
        <v>116</v>
      </c>
      <c r="B116" s="28">
        <v>4</v>
      </c>
      <c r="C116" s="29">
        <v>2</v>
      </c>
      <c r="K116">
        <v>1</v>
      </c>
    </row>
    <row r="117" spans="1:32" x14ac:dyDescent="0.25">
      <c r="A117" s="31" t="s">
        <v>117</v>
      </c>
      <c r="B117" s="28">
        <v>2</v>
      </c>
      <c r="C117" s="29">
        <v>2</v>
      </c>
      <c r="E117">
        <v>1</v>
      </c>
    </row>
    <row r="118" spans="1:32" x14ac:dyDescent="0.25">
      <c r="A118" s="4" t="s">
        <v>118</v>
      </c>
      <c r="B118" s="28">
        <v>6</v>
      </c>
      <c r="C118" s="29">
        <v>3</v>
      </c>
      <c r="T118">
        <v>1</v>
      </c>
    </row>
    <row r="119" spans="1:32" x14ac:dyDescent="0.25">
      <c r="A119" s="31" t="s">
        <v>119</v>
      </c>
      <c r="B119" s="28">
        <v>3</v>
      </c>
      <c r="C119" s="29">
        <v>1</v>
      </c>
      <c r="G119">
        <v>1</v>
      </c>
    </row>
    <row r="120" spans="1:32" x14ac:dyDescent="0.25">
      <c r="A120" s="31" t="s">
        <v>343</v>
      </c>
      <c r="B120" s="28">
        <v>2</v>
      </c>
      <c r="C120" s="29">
        <v>2</v>
      </c>
      <c r="E120">
        <v>1</v>
      </c>
    </row>
    <row r="121" spans="1:32" x14ac:dyDescent="0.25">
      <c r="A121" s="4" t="s">
        <v>120</v>
      </c>
      <c r="B121" s="28">
        <v>4</v>
      </c>
      <c r="C121" s="29">
        <v>1</v>
      </c>
      <c r="J121">
        <v>1</v>
      </c>
    </row>
    <row r="122" spans="1:32" x14ac:dyDescent="0.25">
      <c r="A122" s="4" t="s">
        <v>121</v>
      </c>
      <c r="B122" s="28">
        <v>2</v>
      </c>
      <c r="C122" s="29">
        <v>1</v>
      </c>
      <c r="D122">
        <v>1</v>
      </c>
    </row>
    <row r="123" spans="1:32" x14ac:dyDescent="0.25">
      <c r="A123" s="32" t="s">
        <v>338</v>
      </c>
      <c r="B123" s="28">
        <v>2</v>
      </c>
      <c r="C123" s="29">
        <v>1</v>
      </c>
      <c r="D123">
        <v>1</v>
      </c>
    </row>
    <row r="124" spans="1:32" x14ac:dyDescent="0.25">
      <c r="A124" s="4" t="s">
        <v>122</v>
      </c>
      <c r="B124" s="28">
        <v>4</v>
      </c>
      <c r="C124" s="29">
        <v>1</v>
      </c>
      <c r="J124">
        <v>1</v>
      </c>
    </row>
    <row r="125" spans="1:32" x14ac:dyDescent="0.25">
      <c r="A125" s="31" t="s">
        <v>123</v>
      </c>
      <c r="B125" s="28">
        <v>2</v>
      </c>
      <c r="C125" s="29">
        <v>2</v>
      </c>
      <c r="E125">
        <v>1</v>
      </c>
    </row>
    <row r="126" spans="1:32" x14ac:dyDescent="0.25">
      <c r="A126" s="4" t="s">
        <v>124</v>
      </c>
      <c r="B126" s="22">
        <v>10</v>
      </c>
      <c r="C126" s="4">
        <v>3</v>
      </c>
      <c r="AF126">
        <v>1</v>
      </c>
    </row>
    <row r="127" spans="1:32" x14ac:dyDescent="0.25">
      <c r="A127" s="4" t="s">
        <v>339</v>
      </c>
      <c r="B127" s="28">
        <v>9</v>
      </c>
      <c r="C127" s="29">
        <v>5</v>
      </c>
      <c r="AE127">
        <v>1</v>
      </c>
    </row>
    <row r="128" spans="1:32" x14ac:dyDescent="0.25">
      <c r="A128" s="23" t="s">
        <v>15</v>
      </c>
      <c r="B128" s="28"/>
      <c r="C128" s="29"/>
    </row>
    <row r="129" spans="1:28" x14ac:dyDescent="0.25">
      <c r="A129" s="31" t="s">
        <v>126</v>
      </c>
      <c r="B129" s="28">
        <v>2</v>
      </c>
      <c r="C129" s="29">
        <v>1</v>
      </c>
      <c r="D129">
        <v>1</v>
      </c>
    </row>
    <row r="130" spans="1:28" x14ac:dyDescent="0.25">
      <c r="A130" s="23" t="s">
        <v>16</v>
      </c>
      <c r="B130" s="28"/>
      <c r="C130" s="29"/>
    </row>
    <row r="131" spans="1:28" x14ac:dyDescent="0.25">
      <c r="A131" s="31" t="s">
        <v>127</v>
      </c>
      <c r="B131" s="28">
        <v>3</v>
      </c>
      <c r="C131" s="29">
        <v>1</v>
      </c>
      <c r="G131">
        <v>1</v>
      </c>
    </row>
    <row r="132" spans="1:28" x14ac:dyDescent="0.25">
      <c r="A132" s="31" t="s">
        <v>128</v>
      </c>
      <c r="B132" s="28">
        <v>3</v>
      </c>
      <c r="C132" s="29">
        <v>2</v>
      </c>
      <c r="H132">
        <v>1</v>
      </c>
    </row>
    <row r="133" spans="1:28" x14ac:dyDescent="0.25">
      <c r="A133" s="4" t="s">
        <v>129</v>
      </c>
      <c r="B133" s="28">
        <v>4</v>
      </c>
      <c r="C133" s="29">
        <v>2</v>
      </c>
      <c r="K133">
        <v>1</v>
      </c>
    </row>
    <row r="134" spans="1:28" x14ac:dyDescent="0.25">
      <c r="A134" s="4" t="s">
        <v>130</v>
      </c>
      <c r="B134" s="28">
        <v>8</v>
      </c>
      <c r="C134" s="29">
        <v>4</v>
      </c>
      <c r="AB134">
        <v>1</v>
      </c>
    </row>
    <row r="135" spans="1:28" x14ac:dyDescent="0.25">
      <c r="A135" s="31" t="s">
        <v>131</v>
      </c>
      <c r="B135" s="28">
        <v>2</v>
      </c>
      <c r="C135" s="29">
        <v>2</v>
      </c>
      <c r="E135">
        <v>1</v>
      </c>
    </row>
    <row r="136" spans="1:28" x14ac:dyDescent="0.25">
      <c r="A136" s="4" t="s">
        <v>132</v>
      </c>
      <c r="B136" s="28">
        <v>5</v>
      </c>
      <c r="C136" s="29">
        <v>3</v>
      </c>
      <c r="P136">
        <v>1</v>
      </c>
    </row>
    <row r="137" spans="1:28" x14ac:dyDescent="0.25">
      <c r="A137" s="23" t="s">
        <v>17</v>
      </c>
      <c r="B137" s="28"/>
      <c r="C137" s="29"/>
    </row>
    <row r="138" spans="1:28" x14ac:dyDescent="0.25">
      <c r="A138" s="31" t="s">
        <v>133</v>
      </c>
      <c r="B138" s="28">
        <v>3</v>
      </c>
      <c r="C138" s="29">
        <v>1</v>
      </c>
      <c r="G138">
        <v>1</v>
      </c>
    </row>
    <row r="139" spans="1:28" x14ac:dyDescent="0.25">
      <c r="A139" s="23" t="s">
        <v>18</v>
      </c>
      <c r="B139" s="28"/>
      <c r="C139" s="29"/>
    </row>
    <row r="140" spans="1:28" x14ac:dyDescent="0.25">
      <c r="A140" s="31" t="s">
        <v>134</v>
      </c>
      <c r="B140" s="28">
        <v>2</v>
      </c>
      <c r="C140" s="29">
        <v>1</v>
      </c>
      <c r="D140">
        <v>1</v>
      </c>
    </row>
    <row r="141" spans="1:28" x14ac:dyDescent="0.25">
      <c r="A141" s="4" t="s">
        <v>246</v>
      </c>
      <c r="B141" s="28">
        <v>5</v>
      </c>
      <c r="C141" s="29">
        <v>2</v>
      </c>
      <c r="O141">
        <v>1</v>
      </c>
    </row>
    <row r="142" spans="1:28" x14ac:dyDescent="0.25">
      <c r="A142" s="4" t="s">
        <v>135</v>
      </c>
      <c r="B142" s="28">
        <v>6</v>
      </c>
      <c r="C142" s="29">
        <v>3</v>
      </c>
      <c r="T142">
        <v>1</v>
      </c>
    </row>
    <row r="143" spans="1:28" x14ac:dyDescent="0.25">
      <c r="A143" s="31" t="s">
        <v>136</v>
      </c>
      <c r="B143" s="28">
        <v>3</v>
      </c>
      <c r="C143" s="29">
        <v>1</v>
      </c>
      <c r="G143">
        <v>1</v>
      </c>
    </row>
    <row r="144" spans="1:28" x14ac:dyDescent="0.25">
      <c r="A144" s="4" t="s">
        <v>137</v>
      </c>
      <c r="B144" s="28">
        <v>6</v>
      </c>
      <c r="C144" s="29">
        <v>1</v>
      </c>
      <c r="R144">
        <v>1</v>
      </c>
    </row>
    <row r="145" spans="1:14" x14ac:dyDescent="0.25">
      <c r="A145" s="31" t="s">
        <v>138</v>
      </c>
      <c r="B145" s="28">
        <v>2</v>
      </c>
      <c r="C145" s="29">
        <v>1</v>
      </c>
      <c r="D145">
        <v>1</v>
      </c>
    </row>
    <row r="146" spans="1:14" x14ac:dyDescent="0.25">
      <c r="A146" s="4" t="s">
        <v>139</v>
      </c>
      <c r="B146" s="28">
        <v>5</v>
      </c>
      <c r="C146" s="29">
        <v>1</v>
      </c>
      <c r="N146">
        <v>1</v>
      </c>
    </row>
    <row r="147" spans="1:14" x14ac:dyDescent="0.25">
      <c r="A147" s="31" t="s">
        <v>140</v>
      </c>
      <c r="B147" s="28">
        <v>3</v>
      </c>
      <c r="C147" s="29">
        <v>1</v>
      </c>
      <c r="G147">
        <v>1</v>
      </c>
    </row>
    <row r="148" spans="1:14" x14ac:dyDescent="0.25">
      <c r="A148" s="4" t="s">
        <v>141</v>
      </c>
      <c r="B148" s="28">
        <v>5</v>
      </c>
      <c r="C148" s="29">
        <v>1</v>
      </c>
      <c r="N148">
        <v>1</v>
      </c>
    </row>
    <row r="149" spans="1:14" x14ac:dyDescent="0.25">
      <c r="A149" s="31" t="s">
        <v>142</v>
      </c>
      <c r="B149" s="28">
        <v>3</v>
      </c>
      <c r="C149" s="29">
        <v>1</v>
      </c>
      <c r="G149">
        <v>1</v>
      </c>
    </row>
    <row r="150" spans="1:14" x14ac:dyDescent="0.25">
      <c r="A150" s="4" t="s">
        <v>143</v>
      </c>
      <c r="B150" s="28">
        <v>4</v>
      </c>
      <c r="C150" s="29">
        <v>1</v>
      </c>
      <c r="J150">
        <v>1</v>
      </c>
    </row>
    <row r="151" spans="1:14" x14ac:dyDescent="0.25">
      <c r="A151" s="31" t="s">
        <v>144</v>
      </c>
      <c r="B151" s="28">
        <v>2</v>
      </c>
      <c r="C151" s="29">
        <v>1</v>
      </c>
      <c r="D151">
        <v>1</v>
      </c>
    </row>
    <row r="152" spans="1:14" x14ac:dyDescent="0.25">
      <c r="A152" s="4" t="s">
        <v>145</v>
      </c>
      <c r="B152" s="28">
        <v>4</v>
      </c>
      <c r="C152" s="29">
        <v>1</v>
      </c>
      <c r="J152">
        <v>1</v>
      </c>
    </row>
    <row r="153" spans="1:14" x14ac:dyDescent="0.25">
      <c r="A153" s="4" t="s">
        <v>146</v>
      </c>
      <c r="B153" s="28">
        <v>4</v>
      </c>
      <c r="C153" s="29">
        <v>4</v>
      </c>
      <c r="M153">
        <v>1</v>
      </c>
    </row>
    <row r="154" spans="1:14" x14ac:dyDescent="0.25">
      <c r="A154" s="4" t="s">
        <v>147</v>
      </c>
      <c r="B154" s="28">
        <v>5</v>
      </c>
      <c r="C154" s="29">
        <v>1</v>
      </c>
      <c r="N154">
        <v>1</v>
      </c>
    </row>
    <row r="155" spans="1:14" x14ac:dyDescent="0.25">
      <c r="A155" s="31" t="s">
        <v>148</v>
      </c>
      <c r="B155" s="28">
        <v>2</v>
      </c>
      <c r="C155" s="29">
        <v>1</v>
      </c>
      <c r="D155">
        <v>1</v>
      </c>
    </row>
    <row r="156" spans="1:14" x14ac:dyDescent="0.25">
      <c r="A156" s="23" t="s">
        <v>19</v>
      </c>
      <c r="B156" s="28"/>
      <c r="C156" s="29"/>
    </row>
    <row r="157" spans="1:14" x14ac:dyDescent="0.25">
      <c r="A157" s="31" t="s">
        <v>149</v>
      </c>
      <c r="B157" s="28">
        <v>2</v>
      </c>
      <c r="C157" s="29">
        <v>2</v>
      </c>
      <c r="E157">
        <v>1</v>
      </c>
    </row>
    <row r="158" spans="1:14" x14ac:dyDescent="0.25">
      <c r="A158" s="31" t="s">
        <v>295</v>
      </c>
      <c r="B158" s="28">
        <v>3</v>
      </c>
      <c r="C158" s="29">
        <v>1</v>
      </c>
      <c r="G158">
        <v>1</v>
      </c>
    </row>
    <row r="159" spans="1:14" x14ac:dyDescent="0.25">
      <c r="A159" s="4" t="s">
        <v>150</v>
      </c>
      <c r="B159" s="28">
        <v>2</v>
      </c>
      <c r="C159" s="4">
        <v>3</v>
      </c>
      <c r="F159">
        <v>1</v>
      </c>
    </row>
    <row r="160" spans="1:14" x14ac:dyDescent="0.25">
      <c r="A160" s="23" t="s">
        <v>151</v>
      </c>
      <c r="B160" s="28"/>
      <c r="C160" s="29"/>
    </row>
    <row r="161" spans="1:34" x14ac:dyDescent="0.25">
      <c r="A161" s="4" t="s">
        <v>152</v>
      </c>
      <c r="B161" s="28">
        <v>4</v>
      </c>
      <c r="C161" s="29">
        <v>2</v>
      </c>
      <c r="K161">
        <v>1</v>
      </c>
    </row>
    <row r="162" spans="1:34" x14ac:dyDescent="0.25">
      <c r="A162" s="23" t="s">
        <v>20</v>
      </c>
      <c r="B162" s="28"/>
      <c r="C162" s="29"/>
    </row>
    <row r="163" spans="1:34" x14ac:dyDescent="0.25">
      <c r="A163" s="4" t="s">
        <v>153</v>
      </c>
      <c r="B163" s="22">
        <v>10</v>
      </c>
      <c r="C163" s="29">
        <v>6</v>
      </c>
      <c r="AH163">
        <v>1</v>
      </c>
    </row>
    <row r="164" spans="1:34" x14ac:dyDescent="0.25">
      <c r="A164" s="31" t="s">
        <v>154</v>
      </c>
      <c r="B164" s="28">
        <v>2</v>
      </c>
      <c r="C164" s="29">
        <v>1</v>
      </c>
      <c r="D164">
        <v>1</v>
      </c>
    </row>
    <row r="165" spans="1:34" x14ac:dyDescent="0.25">
      <c r="A165" s="4" t="s">
        <v>155</v>
      </c>
      <c r="B165" s="28">
        <v>5</v>
      </c>
      <c r="C165" s="29">
        <v>1</v>
      </c>
      <c r="N165">
        <v>1</v>
      </c>
    </row>
    <row r="166" spans="1:34" x14ac:dyDescent="0.25">
      <c r="A166" s="4" t="s">
        <v>262</v>
      </c>
      <c r="B166" s="28">
        <v>5</v>
      </c>
      <c r="C166" s="29">
        <v>2</v>
      </c>
      <c r="O166">
        <v>1</v>
      </c>
    </row>
    <row r="167" spans="1:34" x14ac:dyDescent="0.25">
      <c r="A167" s="4" t="s">
        <v>325</v>
      </c>
      <c r="B167" s="28">
        <v>4</v>
      </c>
      <c r="C167" s="29">
        <v>2</v>
      </c>
      <c r="K167">
        <v>1</v>
      </c>
    </row>
    <row r="168" spans="1:34" x14ac:dyDescent="0.25">
      <c r="A168" s="31" t="s">
        <v>263</v>
      </c>
      <c r="B168" s="28">
        <v>2</v>
      </c>
      <c r="C168" s="29">
        <v>1</v>
      </c>
      <c r="D168">
        <v>1</v>
      </c>
    </row>
    <row r="169" spans="1:34" x14ac:dyDescent="0.25">
      <c r="A169" s="31" t="s">
        <v>156</v>
      </c>
      <c r="B169" s="28">
        <v>3</v>
      </c>
      <c r="C169" s="29">
        <v>1</v>
      </c>
      <c r="G169">
        <v>1</v>
      </c>
    </row>
    <row r="170" spans="1:34" x14ac:dyDescent="0.25">
      <c r="A170" s="4" t="s">
        <v>157</v>
      </c>
      <c r="B170" s="28">
        <v>7</v>
      </c>
      <c r="C170" s="29">
        <v>3</v>
      </c>
      <c r="W170">
        <v>1</v>
      </c>
    </row>
    <row r="171" spans="1:34" x14ac:dyDescent="0.25">
      <c r="A171" s="31" t="s">
        <v>158</v>
      </c>
      <c r="B171" s="28">
        <v>3</v>
      </c>
      <c r="C171" s="29">
        <v>1</v>
      </c>
      <c r="G171">
        <v>1</v>
      </c>
    </row>
    <row r="172" spans="1:34" x14ac:dyDescent="0.25">
      <c r="A172" s="4" t="s">
        <v>159</v>
      </c>
      <c r="B172" s="28">
        <v>4</v>
      </c>
      <c r="C172" s="29">
        <v>1</v>
      </c>
      <c r="J172">
        <v>1</v>
      </c>
    </row>
    <row r="173" spans="1:34" x14ac:dyDescent="0.25">
      <c r="A173" s="4" t="s">
        <v>160</v>
      </c>
      <c r="B173" s="28">
        <v>4</v>
      </c>
      <c r="C173" s="29">
        <v>3</v>
      </c>
      <c r="L173">
        <v>1</v>
      </c>
    </row>
    <row r="174" spans="1:34" x14ac:dyDescent="0.25">
      <c r="A174" s="4" t="s">
        <v>161</v>
      </c>
      <c r="B174" s="28">
        <v>4</v>
      </c>
      <c r="C174" s="29">
        <v>2</v>
      </c>
      <c r="K174">
        <v>1</v>
      </c>
    </row>
    <row r="175" spans="1:34" x14ac:dyDescent="0.25">
      <c r="A175" s="31" t="s">
        <v>162</v>
      </c>
      <c r="B175" s="28">
        <v>3</v>
      </c>
      <c r="C175" s="29">
        <v>1</v>
      </c>
      <c r="G175">
        <v>1</v>
      </c>
    </row>
    <row r="176" spans="1:34" x14ac:dyDescent="0.25">
      <c r="A176" s="31" t="s">
        <v>247</v>
      </c>
      <c r="B176" s="28">
        <v>2</v>
      </c>
      <c r="C176" s="29">
        <v>1</v>
      </c>
      <c r="D176">
        <v>1</v>
      </c>
    </row>
    <row r="177" spans="1:35" x14ac:dyDescent="0.25">
      <c r="A177" s="4" t="s">
        <v>163</v>
      </c>
      <c r="B177" s="28">
        <v>6</v>
      </c>
      <c r="C177" s="29">
        <v>4</v>
      </c>
      <c r="U177">
        <v>1</v>
      </c>
    </row>
    <row r="178" spans="1:35" x14ac:dyDescent="0.25">
      <c r="A178" s="4" t="s">
        <v>296</v>
      </c>
      <c r="B178" s="28">
        <v>4</v>
      </c>
      <c r="C178" s="29">
        <v>3</v>
      </c>
      <c r="L178">
        <v>1</v>
      </c>
    </row>
    <row r="179" spans="1:35" x14ac:dyDescent="0.25">
      <c r="A179" s="4" t="s">
        <v>164</v>
      </c>
      <c r="B179" s="28">
        <v>4</v>
      </c>
      <c r="C179" s="29">
        <v>2</v>
      </c>
      <c r="K179">
        <v>1</v>
      </c>
    </row>
    <row r="180" spans="1:35" x14ac:dyDescent="0.25">
      <c r="A180" s="4" t="s">
        <v>165</v>
      </c>
      <c r="B180" s="22">
        <v>10</v>
      </c>
      <c r="C180" s="29">
        <v>5</v>
      </c>
      <c r="AG180">
        <v>1</v>
      </c>
    </row>
    <row r="181" spans="1:35" x14ac:dyDescent="0.25">
      <c r="A181" s="31" t="s">
        <v>166</v>
      </c>
      <c r="B181" s="28">
        <v>2</v>
      </c>
      <c r="C181" s="29">
        <v>2</v>
      </c>
      <c r="E181">
        <v>1</v>
      </c>
    </row>
    <row r="182" spans="1:35" x14ac:dyDescent="0.25">
      <c r="A182" s="31" t="s">
        <v>167</v>
      </c>
      <c r="B182" s="28">
        <v>2</v>
      </c>
      <c r="C182" s="29">
        <v>2</v>
      </c>
      <c r="E182">
        <v>1</v>
      </c>
    </row>
    <row r="183" spans="1:35" x14ac:dyDescent="0.25">
      <c r="A183" s="4" t="s">
        <v>168</v>
      </c>
      <c r="B183" s="28">
        <v>4</v>
      </c>
      <c r="C183" s="29">
        <v>2</v>
      </c>
      <c r="K183">
        <v>1</v>
      </c>
    </row>
    <row r="184" spans="1:35" x14ac:dyDescent="0.25">
      <c r="A184" s="4" t="s">
        <v>169</v>
      </c>
      <c r="B184" s="28">
        <v>7</v>
      </c>
      <c r="C184" s="29">
        <v>2</v>
      </c>
      <c r="V184">
        <v>1</v>
      </c>
    </row>
    <row r="185" spans="1:35" x14ac:dyDescent="0.25">
      <c r="A185" s="4" t="s">
        <v>170</v>
      </c>
      <c r="B185" s="28">
        <v>4</v>
      </c>
      <c r="C185" s="29">
        <v>2</v>
      </c>
      <c r="K185">
        <v>1</v>
      </c>
    </row>
    <row r="186" spans="1:35" x14ac:dyDescent="0.25">
      <c r="A186" s="31" t="s">
        <v>171</v>
      </c>
      <c r="B186" s="28">
        <v>2</v>
      </c>
      <c r="C186" s="29">
        <v>1</v>
      </c>
      <c r="D186">
        <v>1</v>
      </c>
    </row>
    <row r="187" spans="1:35" x14ac:dyDescent="0.25">
      <c r="A187" s="4" t="s">
        <v>308</v>
      </c>
      <c r="B187" s="28">
        <v>6</v>
      </c>
      <c r="C187" s="29">
        <v>2</v>
      </c>
      <c r="S187">
        <v>1</v>
      </c>
    </row>
    <row r="188" spans="1:35" x14ac:dyDescent="0.25">
      <c r="A188" s="4" t="s">
        <v>172</v>
      </c>
      <c r="B188" s="28">
        <v>4</v>
      </c>
      <c r="C188" s="29">
        <v>1</v>
      </c>
      <c r="J188">
        <v>1</v>
      </c>
    </row>
    <row r="189" spans="1:35" x14ac:dyDescent="0.25">
      <c r="A189" s="4" t="s">
        <v>173</v>
      </c>
      <c r="B189" s="28">
        <v>6</v>
      </c>
      <c r="C189" s="29">
        <v>3</v>
      </c>
      <c r="T189">
        <v>1</v>
      </c>
    </row>
    <row r="190" spans="1:35" x14ac:dyDescent="0.25">
      <c r="A190" s="31" t="s">
        <v>174</v>
      </c>
      <c r="B190" s="28">
        <v>2</v>
      </c>
      <c r="C190" s="29">
        <v>1</v>
      </c>
      <c r="D190">
        <v>1</v>
      </c>
    </row>
    <row r="191" spans="1:35" x14ac:dyDescent="0.25">
      <c r="A191" s="4" t="s">
        <v>175</v>
      </c>
      <c r="B191" s="28">
        <v>4</v>
      </c>
      <c r="C191" s="29">
        <v>1</v>
      </c>
      <c r="J191">
        <v>1</v>
      </c>
    </row>
    <row r="192" spans="1:35" x14ac:dyDescent="0.25">
      <c r="A192" s="4" t="s">
        <v>176</v>
      </c>
      <c r="B192" s="22">
        <v>10</v>
      </c>
      <c r="C192" s="29">
        <v>7</v>
      </c>
      <c r="AI192">
        <v>1</v>
      </c>
    </row>
    <row r="193" spans="1:34" x14ac:dyDescent="0.25">
      <c r="A193" s="4" t="s">
        <v>177</v>
      </c>
      <c r="B193" s="22">
        <v>10</v>
      </c>
      <c r="C193" s="29">
        <v>6</v>
      </c>
      <c r="AH193">
        <v>1</v>
      </c>
    </row>
    <row r="194" spans="1:34" x14ac:dyDescent="0.25">
      <c r="A194" s="4" t="s">
        <v>178</v>
      </c>
      <c r="B194" s="28">
        <v>7</v>
      </c>
      <c r="C194" s="29">
        <v>2</v>
      </c>
      <c r="V194">
        <v>1</v>
      </c>
    </row>
    <row r="195" spans="1:34" x14ac:dyDescent="0.25">
      <c r="A195" s="4" t="s">
        <v>179</v>
      </c>
      <c r="B195" s="28">
        <v>6</v>
      </c>
      <c r="C195" s="29">
        <v>3</v>
      </c>
      <c r="T195">
        <v>1</v>
      </c>
    </row>
    <row r="196" spans="1:34" x14ac:dyDescent="0.25">
      <c r="A196" s="4" t="s">
        <v>180</v>
      </c>
      <c r="B196" s="28">
        <v>7</v>
      </c>
      <c r="C196" s="29">
        <v>4</v>
      </c>
      <c r="X196">
        <v>1</v>
      </c>
    </row>
    <row r="197" spans="1:34" x14ac:dyDescent="0.25">
      <c r="A197" s="4" t="s">
        <v>327</v>
      </c>
      <c r="B197" s="28">
        <v>5</v>
      </c>
      <c r="C197" s="29">
        <v>3</v>
      </c>
      <c r="P197">
        <v>1</v>
      </c>
    </row>
    <row r="198" spans="1:34" x14ac:dyDescent="0.25">
      <c r="A198" s="4" t="s">
        <v>264</v>
      </c>
      <c r="B198" s="28">
        <v>6</v>
      </c>
      <c r="C198" s="29">
        <v>1</v>
      </c>
      <c r="R198">
        <v>1</v>
      </c>
    </row>
    <row r="199" spans="1:34" x14ac:dyDescent="0.25">
      <c r="A199" s="31" t="s">
        <v>252</v>
      </c>
      <c r="B199" s="28">
        <v>3</v>
      </c>
      <c r="C199" s="29">
        <v>1</v>
      </c>
      <c r="G199">
        <v>1</v>
      </c>
    </row>
    <row r="200" spans="1:34" x14ac:dyDescent="0.25">
      <c r="A200" s="31" t="s">
        <v>253</v>
      </c>
      <c r="B200" s="28">
        <v>3</v>
      </c>
      <c r="C200" s="29">
        <v>1</v>
      </c>
      <c r="G200">
        <v>1</v>
      </c>
    </row>
    <row r="201" spans="1:34" x14ac:dyDescent="0.25">
      <c r="A201" s="31" t="s">
        <v>294</v>
      </c>
      <c r="B201" s="28">
        <v>2</v>
      </c>
      <c r="C201" s="29">
        <v>1</v>
      </c>
      <c r="D201">
        <v>1</v>
      </c>
    </row>
    <row r="202" spans="1:34" x14ac:dyDescent="0.25">
      <c r="A202" s="31" t="s">
        <v>254</v>
      </c>
      <c r="B202" s="28">
        <v>2</v>
      </c>
      <c r="C202" s="29">
        <v>1</v>
      </c>
      <c r="D202">
        <v>1</v>
      </c>
    </row>
    <row r="203" spans="1:34" x14ac:dyDescent="0.25">
      <c r="A203" s="4" t="s">
        <v>181</v>
      </c>
      <c r="B203" s="28">
        <v>9</v>
      </c>
      <c r="C203" s="29">
        <v>4</v>
      </c>
      <c r="AD203">
        <v>1</v>
      </c>
    </row>
    <row r="204" spans="1:34" x14ac:dyDescent="0.25">
      <c r="A204" s="31" t="s">
        <v>326</v>
      </c>
      <c r="B204" s="28">
        <v>2</v>
      </c>
      <c r="C204" s="29">
        <v>1</v>
      </c>
      <c r="D204">
        <v>1</v>
      </c>
    </row>
    <row r="205" spans="1:34" x14ac:dyDescent="0.25">
      <c r="A205" s="4" t="s">
        <v>182</v>
      </c>
      <c r="B205" s="28">
        <v>6</v>
      </c>
      <c r="C205" s="29">
        <v>2</v>
      </c>
      <c r="S205">
        <v>1</v>
      </c>
    </row>
    <row r="206" spans="1:34" x14ac:dyDescent="0.25">
      <c r="A206" s="33" t="s">
        <v>243</v>
      </c>
      <c r="B206" s="28">
        <v>3</v>
      </c>
      <c r="C206" s="29">
        <v>1</v>
      </c>
      <c r="G206">
        <v>1</v>
      </c>
    </row>
    <row r="207" spans="1:34" x14ac:dyDescent="0.25">
      <c r="A207" s="31" t="s">
        <v>183</v>
      </c>
      <c r="B207" s="28">
        <v>2</v>
      </c>
      <c r="C207" s="29">
        <v>1</v>
      </c>
      <c r="D207">
        <v>1</v>
      </c>
    </row>
    <row r="208" spans="1:34" x14ac:dyDescent="0.25">
      <c r="A208" s="4" t="s">
        <v>184</v>
      </c>
      <c r="B208" s="28">
        <v>8</v>
      </c>
      <c r="C208" s="29">
        <v>3</v>
      </c>
      <c r="AA208">
        <v>1</v>
      </c>
    </row>
    <row r="209" spans="1:30" x14ac:dyDescent="0.25">
      <c r="A209" s="4" t="s">
        <v>185</v>
      </c>
      <c r="B209" s="28">
        <v>6</v>
      </c>
      <c r="C209" s="29">
        <v>2</v>
      </c>
      <c r="S209">
        <v>1</v>
      </c>
    </row>
    <row r="210" spans="1:30" x14ac:dyDescent="0.25">
      <c r="A210" s="31" t="s">
        <v>186</v>
      </c>
      <c r="B210" s="28">
        <v>2</v>
      </c>
      <c r="C210" s="29">
        <v>2</v>
      </c>
      <c r="E210">
        <v>1</v>
      </c>
    </row>
    <row r="211" spans="1:30" x14ac:dyDescent="0.25">
      <c r="A211" s="4" t="s">
        <v>187</v>
      </c>
      <c r="B211" s="28">
        <v>6</v>
      </c>
      <c r="C211" s="29">
        <v>2</v>
      </c>
      <c r="S211">
        <v>1</v>
      </c>
    </row>
    <row r="212" spans="1:30" x14ac:dyDescent="0.25">
      <c r="A212" s="4" t="s">
        <v>188</v>
      </c>
      <c r="B212" s="28">
        <v>4</v>
      </c>
      <c r="C212" s="29">
        <v>1</v>
      </c>
      <c r="J212">
        <v>1</v>
      </c>
    </row>
    <row r="213" spans="1:30" x14ac:dyDescent="0.25">
      <c r="A213" s="31" t="s">
        <v>189</v>
      </c>
      <c r="B213" s="28">
        <v>3</v>
      </c>
      <c r="C213" s="29">
        <v>2</v>
      </c>
      <c r="H213">
        <v>1</v>
      </c>
    </row>
    <row r="214" spans="1:30" x14ac:dyDescent="0.25">
      <c r="A214" s="31" t="s">
        <v>190</v>
      </c>
      <c r="B214" s="28">
        <v>2</v>
      </c>
      <c r="C214" s="29">
        <v>2</v>
      </c>
      <c r="E214">
        <v>1</v>
      </c>
    </row>
    <row r="215" spans="1:30" x14ac:dyDescent="0.25">
      <c r="A215" s="4" t="s">
        <v>191</v>
      </c>
      <c r="B215" s="28">
        <v>4</v>
      </c>
      <c r="C215" s="29">
        <v>2</v>
      </c>
      <c r="K215">
        <v>1</v>
      </c>
    </row>
    <row r="216" spans="1:30" x14ac:dyDescent="0.25">
      <c r="A216" s="23" t="s">
        <v>21</v>
      </c>
      <c r="B216" s="28"/>
      <c r="C216" s="29"/>
    </row>
    <row r="217" spans="1:30" x14ac:dyDescent="0.25">
      <c r="A217" s="31" t="s">
        <v>265</v>
      </c>
      <c r="B217" s="28">
        <v>3</v>
      </c>
      <c r="C217" s="29">
        <v>1</v>
      </c>
      <c r="G217">
        <v>1</v>
      </c>
    </row>
    <row r="218" spans="1:30" x14ac:dyDescent="0.25">
      <c r="A218" s="4" t="s">
        <v>192</v>
      </c>
      <c r="B218" s="28">
        <v>9</v>
      </c>
      <c r="C218" s="29">
        <v>4</v>
      </c>
      <c r="AD218">
        <v>1</v>
      </c>
    </row>
    <row r="219" spans="1:30" x14ac:dyDescent="0.25">
      <c r="A219" s="4" t="s">
        <v>193</v>
      </c>
      <c r="B219" s="28">
        <v>8</v>
      </c>
      <c r="C219" s="29">
        <v>3</v>
      </c>
      <c r="AA219">
        <v>1</v>
      </c>
    </row>
    <row r="220" spans="1:30" x14ac:dyDescent="0.25">
      <c r="A220" s="4" t="s">
        <v>194</v>
      </c>
      <c r="B220" s="28">
        <v>5</v>
      </c>
      <c r="C220" s="29">
        <v>2</v>
      </c>
      <c r="O220">
        <v>1</v>
      </c>
    </row>
    <row r="221" spans="1:30" x14ac:dyDescent="0.25">
      <c r="A221" s="4" t="s">
        <v>195</v>
      </c>
      <c r="B221" s="28">
        <v>7</v>
      </c>
      <c r="C221" s="29">
        <v>3</v>
      </c>
      <c r="W221">
        <v>1</v>
      </c>
    </row>
    <row r="222" spans="1:30" x14ac:dyDescent="0.25">
      <c r="A222" s="31" t="s">
        <v>196</v>
      </c>
      <c r="B222" s="28">
        <v>2</v>
      </c>
      <c r="C222" s="29">
        <v>2</v>
      </c>
      <c r="E222">
        <v>1</v>
      </c>
    </row>
    <row r="223" spans="1:30" x14ac:dyDescent="0.25">
      <c r="A223" s="4" t="s">
        <v>266</v>
      </c>
      <c r="B223" s="28">
        <v>4</v>
      </c>
      <c r="C223" s="29">
        <v>2</v>
      </c>
      <c r="K223">
        <v>1</v>
      </c>
    </row>
    <row r="224" spans="1:30" x14ac:dyDescent="0.25">
      <c r="A224" s="23" t="s">
        <v>22</v>
      </c>
      <c r="B224" s="28"/>
      <c r="C224" s="29"/>
    </row>
    <row r="225" spans="1:33" x14ac:dyDescent="0.25">
      <c r="A225" s="4" t="s">
        <v>197</v>
      </c>
      <c r="B225" s="28">
        <v>4</v>
      </c>
      <c r="C225" s="29">
        <v>2</v>
      </c>
      <c r="K225">
        <v>1</v>
      </c>
    </row>
    <row r="226" spans="1:33" x14ac:dyDescent="0.25">
      <c r="A226" s="4" t="s">
        <v>198</v>
      </c>
      <c r="B226" s="28">
        <v>4</v>
      </c>
      <c r="C226" s="29">
        <v>3</v>
      </c>
      <c r="L226">
        <v>1</v>
      </c>
    </row>
    <row r="227" spans="1:33" x14ac:dyDescent="0.25">
      <c r="A227" s="23" t="s">
        <v>23</v>
      </c>
      <c r="B227" s="28"/>
      <c r="C227" s="29"/>
    </row>
    <row r="228" spans="1:33" x14ac:dyDescent="0.25">
      <c r="A228" s="4" t="s">
        <v>200</v>
      </c>
      <c r="B228" s="28">
        <v>5</v>
      </c>
      <c r="C228" s="29">
        <v>3</v>
      </c>
      <c r="P228">
        <v>1</v>
      </c>
    </row>
    <row r="229" spans="1:33" x14ac:dyDescent="0.25">
      <c r="A229" s="4" t="s">
        <v>201</v>
      </c>
      <c r="B229" s="28">
        <v>7</v>
      </c>
      <c r="C229" s="29">
        <v>5</v>
      </c>
      <c r="Y229">
        <v>1</v>
      </c>
    </row>
    <row r="230" spans="1:33" x14ac:dyDescent="0.25">
      <c r="A230" s="4" t="s">
        <v>202</v>
      </c>
      <c r="B230" s="28">
        <v>5</v>
      </c>
      <c r="C230" s="29">
        <v>1</v>
      </c>
      <c r="N230">
        <v>1</v>
      </c>
    </row>
    <row r="231" spans="1:33" x14ac:dyDescent="0.25">
      <c r="A231" s="23" t="s">
        <v>203</v>
      </c>
      <c r="B231" s="28"/>
      <c r="C231" s="29"/>
    </row>
    <row r="232" spans="1:33" x14ac:dyDescent="0.25">
      <c r="A232" s="4" t="s">
        <v>204</v>
      </c>
      <c r="B232" s="28">
        <v>5</v>
      </c>
      <c r="C232" s="29">
        <v>2</v>
      </c>
      <c r="O232">
        <v>1</v>
      </c>
    </row>
    <row r="233" spans="1:33" x14ac:dyDescent="0.25">
      <c r="A233" s="4" t="s">
        <v>205</v>
      </c>
      <c r="B233" s="28">
        <v>4</v>
      </c>
      <c r="C233" s="29">
        <v>2</v>
      </c>
      <c r="K233">
        <v>1</v>
      </c>
    </row>
    <row r="234" spans="1:33" x14ac:dyDescent="0.25">
      <c r="A234" s="31" t="s">
        <v>267</v>
      </c>
      <c r="B234" s="28">
        <v>3</v>
      </c>
      <c r="C234" s="29">
        <v>1</v>
      </c>
      <c r="G234">
        <v>1</v>
      </c>
    </row>
    <row r="235" spans="1:33" x14ac:dyDescent="0.25">
      <c r="A235" s="4" t="s">
        <v>268</v>
      </c>
      <c r="B235" s="28">
        <v>8</v>
      </c>
      <c r="C235" s="29">
        <v>3</v>
      </c>
      <c r="AA235">
        <v>1</v>
      </c>
    </row>
    <row r="236" spans="1:33" x14ac:dyDescent="0.25">
      <c r="A236" s="4" t="s">
        <v>206</v>
      </c>
      <c r="B236" s="28">
        <v>5</v>
      </c>
      <c r="C236" s="29">
        <v>2</v>
      </c>
      <c r="O236">
        <v>1</v>
      </c>
    </row>
    <row r="237" spans="1:33" x14ac:dyDescent="0.25">
      <c r="A237" s="4" t="s">
        <v>207</v>
      </c>
      <c r="B237" s="28">
        <v>5</v>
      </c>
      <c r="C237" s="29">
        <v>1</v>
      </c>
      <c r="N237">
        <v>1</v>
      </c>
    </row>
    <row r="238" spans="1:33" x14ac:dyDescent="0.25">
      <c r="A238" s="31" t="s">
        <v>208</v>
      </c>
      <c r="B238" s="28">
        <v>2</v>
      </c>
      <c r="C238" s="29">
        <v>2</v>
      </c>
      <c r="E238">
        <v>1</v>
      </c>
    </row>
    <row r="239" spans="1:33" x14ac:dyDescent="0.25">
      <c r="A239" s="4" t="s">
        <v>269</v>
      </c>
      <c r="B239" s="22">
        <v>10</v>
      </c>
      <c r="C239" s="29">
        <v>5</v>
      </c>
      <c r="AG239">
        <v>1</v>
      </c>
    </row>
    <row r="240" spans="1:33" x14ac:dyDescent="0.25">
      <c r="A240" s="4" t="s">
        <v>270</v>
      </c>
      <c r="B240" s="28">
        <v>5</v>
      </c>
      <c r="C240" s="29">
        <v>3</v>
      </c>
      <c r="P240">
        <v>1</v>
      </c>
    </row>
    <row r="241" spans="1:33" x14ac:dyDescent="0.25">
      <c r="A241" s="4" t="s">
        <v>209</v>
      </c>
      <c r="B241" s="28">
        <v>5</v>
      </c>
      <c r="C241" s="29">
        <v>1</v>
      </c>
      <c r="N241">
        <v>1</v>
      </c>
    </row>
    <row r="242" spans="1:33" x14ac:dyDescent="0.25">
      <c r="A242" s="23" t="s">
        <v>24</v>
      </c>
      <c r="B242" s="28"/>
      <c r="C242" s="29"/>
    </row>
    <row r="243" spans="1:33" x14ac:dyDescent="0.25">
      <c r="A243" s="31" t="s">
        <v>210</v>
      </c>
      <c r="B243" s="28">
        <v>3</v>
      </c>
      <c r="C243" s="29">
        <v>1</v>
      </c>
      <c r="G243">
        <v>1</v>
      </c>
    </row>
    <row r="244" spans="1:33" x14ac:dyDescent="0.25">
      <c r="A244" s="4" t="s">
        <v>211</v>
      </c>
      <c r="B244" s="22">
        <v>10</v>
      </c>
      <c r="C244" s="29">
        <v>5</v>
      </c>
      <c r="AG244">
        <v>1</v>
      </c>
    </row>
    <row r="245" spans="1:33" x14ac:dyDescent="0.25">
      <c r="A245" s="4" t="s">
        <v>212</v>
      </c>
      <c r="B245" s="28">
        <v>4</v>
      </c>
      <c r="C245" s="29">
        <v>1</v>
      </c>
      <c r="J245">
        <v>1</v>
      </c>
    </row>
    <row r="246" spans="1:33" x14ac:dyDescent="0.25">
      <c r="A246" s="31" t="s">
        <v>213</v>
      </c>
      <c r="B246" s="28">
        <v>2</v>
      </c>
      <c r="C246" s="29">
        <v>2</v>
      </c>
      <c r="E246">
        <v>1</v>
      </c>
    </row>
    <row r="247" spans="1:33" x14ac:dyDescent="0.25">
      <c r="A247" s="4" t="s">
        <v>214</v>
      </c>
      <c r="B247" s="28">
        <v>7</v>
      </c>
      <c r="C247" s="29">
        <v>2</v>
      </c>
      <c r="V247">
        <v>1</v>
      </c>
    </row>
    <row r="248" spans="1:33" x14ac:dyDescent="0.25">
      <c r="A248" s="4" t="s">
        <v>215</v>
      </c>
      <c r="B248" s="28">
        <v>8</v>
      </c>
      <c r="C248" s="29">
        <v>3</v>
      </c>
      <c r="AA248">
        <v>1</v>
      </c>
    </row>
    <row r="249" spans="1:33" x14ac:dyDescent="0.25">
      <c r="A249" s="34" t="s">
        <v>216</v>
      </c>
      <c r="B249" s="35">
        <v>4</v>
      </c>
      <c r="C249" s="34">
        <v>1</v>
      </c>
      <c r="J249">
        <v>1</v>
      </c>
    </row>
    <row r="250" spans="1:33" x14ac:dyDescent="0.25">
      <c r="A250" s="4" t="s">
        <v>217</v>
      </c>
      <c r="B250" s="28">
        <v>6</v>
      </c>
      <c r="C250" s="29">
        <v>1</v>
      </c>
      <c r="R250">
        <v>1</v>
      </c>
    </row>
    <row r="251" spans="1:33" x14ac:dyDescent="0.25">
      <c r="A251" s="4" t="s">
        <v>218</v>
      </c>
      <c r="B251" s="28">
        <v>4</v>
      </c>
      <c r="C251" s="29">
        <v>3</v>
      </c>
      <c r="L251">
        <v>1</v>
      </c>
    </row>
    <row r="252" spans="1:33" x14ac:dyDescent="0.25">
      <c r="A252" s="31" t="s">
        <v>219</v>
      </c>
      <c r="B252" s="28">
        <v>2</v>
      </c>
      <c r="C252" s="29">
        <v>3</v>
      </c>
      <c r="F252">
        <v>1</v>
      </c>
    </row>
    <row r="253" spans="1:33" x14ac:dyDescent="0.25">
      <c r="A253" s="4" t="s">
        <v>220</v>
      </c>
      <c r="B253" s="28">
        <v>9</v>
      </c>
      <c r="C253" s="29">
        <v>4</v>
      </c>
      <c r="AD253">
        <v>1</v>
      </c>
    </row>
    <row r="254" spans="1:33" x14ac:dyDescent="0.25">
      <c r="A254" s="31" t="s">
        <v>221</v>
      </c>
      <c r="B254" s="28">
        <v>2</v>
      </c>
      <c r="C254" s="29">
        <v>2</v>
      </c>
      <c r="E254">
        <v>1</v>
      </c>
    </row>
    <row r="255" spans="1:33" x14ac:dyDescent="0.25">
      <c r="A255" s="4" t="s">
        <v>222</v>
      </c>
      <c r="B255" s="28">
        <v>6</v>
      </c>
      <c r="C255" s="29">
        <v>3</v>
      </c>
      <c r="T255">
        <v>1</v>
      </c>
    </row>
    <row r="256" spans="1:33" x14ac:dyDescent="0.25">
      <c r="A256" s="4" t="s">
        <v>223</v>
      </c>
      <c r="B256" s="28">
        <v>4</v>
      </c>
      <c r="C256" s="29">
        <v>1</v>
      </c>
      <c r="J256">
        <v>1</v>
      </c>
    </row>
    <row r="257" spans="1:23" x14ac:dyDescent="0.25">
      <c r="A257" s="31" t="s">
        <v>340</v>
      </c>
      <c r="B257" s="28">
        <v>2</v>
      </c>
      <c r="C257" s="29">
        <v>1</v>
      </c>
      <c r="D257">
        <v>1</v>
      </c>
    </row>
    <row r="258" spans="1:23" x14ac:dyDescent="0.25">
      <c r="A258" s="4" t="s">
        <v>224</v>
      </c>
      <c r="B258" s="28">
        <v>6</v>
      </c>
      <c r="C258" s="29">
        <v>2</v>
      </c>
      <c r="S258">
        <v>1</v>
      </c>
    </row>
    <row r="259" spans="1:23" x14ac:dyDescent="0.25">
      <c r="A259" s="23" t="s">
        <v>30</v>
      </c>
      <c r="B259" s="28"/>
      <c r="C259" s="29"/>
    </row>
    <row r="260" spans="1:23" x14ac:dyDescent="0.25">
      <c r="A260" s="26" t="s">
        <v>25</v>
      </c>
      <c r="B260" s="28"/>
      <c r="C260" s="29"/>
    </row>
    <row r="261" spans="1:23" x14ac:dyDescent="0.25">
      <c r="A261" s="26" t="s">
        <v>225</v>
      </c>
      <c r="B261" s="28"/>
      <c r="C261" s="29"/>
    </row>
    <row r="262" spans="1:23" x14ac:dyDescent="0.25">
      <c r="A262" s="31" t="s">
        <v>226</v>
      </c>
      <c r="B262" s="28">
        <v>2</v>
      </c>
      <c r="C262" s="29">
        <v>2</v>
      </c>
      <c r="E262">
        <v>1</v>
      </c>
    </row>
    <row r="263" spans="1:23" x14ac:dyDescent="0.25">
      <c r="A263" s="31" t="s">
        <v>227</v>
      </c>
      <c r="B263" s="28">
        <v>2</v>
      </c>
      <c r="C263" s="29">
        <v>1</v>
      </c>
      <c r="D263">
        <v>1</v>
      </c>
    </row>
    <row r="264" spans="1:23" x14ac:dyDescent="0.25">
      <c r="A264" s="4" t="s">
        <v>228</v>
      </c>
      <c r="B264" s="28">
        <v>6</v>
      </c>
      <c r="C264" s="29">
        <v>3</v>
      </c>
      <c r="T264">
        <v>1</v>
      </c>
    </row>
    <row r="265" spans="1:23" x14ac:dyDescent="0.25">
      <c r="A265" s="4" t="s">
        <v>229</v>
      </c>
      <c r="B265" s="28">
        <v>6</v>
      </c>
      <c r="C265" s="29">
        <v>3</v>
      </c>
      <c r="T265">
        <v>1</v>
      </c>
    </row>
    <row r="266" spans="1:23" x14ac:dyDescent="0.25">
      <c r="A266" s="4" t="s">
        <v>230</v>
      </c>
      <c r="B266" s="28">
        <v>4</v>
      </c>
      <c r="C266" s="29">
        <v>1</v>
      </c>
    </row>
    <row r="267" spans="1:23" x14ac:dyDescent="0.25">
      <c r="A267" t="s">
        <v>231</v>
      </c>
      <c r="B267" s="28">
        <v>3</v>
      </c>
      <c r="C267" s="29">
        <v>3</v>
      </c>
    </row>
    <row r="268" spans="1:23" x14ac:dyDescent="0.25">
      <c r="A268" s="26" t="s">
        <v>26</v>
      </c>
      <c r="B268" s="28"/>
      <c r="C268" s="29"/>
    </row>
    <row r="269" spans="1:23" x14ac:dyDescent="0.25">
      <c r="A269" s="31" t="s">
        <v>232</v>
      </c>
      <c r="B269" s="28">
        <v>2</v>
      </c>
      <c r="C269" s="29">
        <v>1</v>
      </c>
      <c r="D269">
        <v>1</v>
      </c>
    </row>
    <row r="270" spans="1:23" x14ac:dyDescent="0.25">
      <c r="A270" s="4" t="s">
        <v>233</v>
      </c>
      <c r="B270" s="28">
        <v>7</v>
      </c>
      <c r="C270" s="29">
        <v>3</v>
      </c>
      <c r="W270">
        <v>1</v>
      </c>
    </row>
    <row r="271" spans="1:23" x14ac:dyDescent="0.25">
      <c r="A271" s="31" t="s">
        <v>234</v>
      </c>
      <c r="B271" s="28">
        <v>3</v>
      </c>
      <c r="C271" s="29">
        <v>1</v>
      </c>
      <c r="G271">
        <v>1</v>
      </c>
    </row>
    <row r="272" spans="1:23" x14ac:dyDescent="0.25">
      <c r="A272" s="4" t="s">
        <v>235</v>
      </c>
      <c r="B272" s="28">
        <v>4</v>
      </c>
      <c r="C272" s="29">
        <v>2</v>
      </c>
    </row>
    <row r="273" spans="1:35" x14ac:dyDescent="0.25">
      <c r="A273" s="26" t="s">
        <v>236</v>
      </c>
      <c r="B273" s="28"/>
      <c r="C273" s="29"/>
    </row>
    <row r="274" spans="1:35" x14ac:dyDescent="0.25">
      <c r="A274" s="4" t="s">
        <v>237</v>
      </c>
      <c r="B274" s="28">
        <v>4</v>
      </c>
      <c r="C274" s="29">
        <v>3</v>
      </c>
    </row>
    <row r="275" spans="1:35" x14ac:dyDescent="0.25">
      <c r="A275" s="31" t="s">
        <v>238</v>
      </c>
      <c r="B275" s="28">
        <v>2</v>
      </c>
      <c r="C275" s="29">
        <v>2</v>
      </c>
      <c r="E275">
        <v>1</v>
      </c>
    </row>
    <row r="276" spans="1:35" x14ac:dyDescent="0.25">
      <c r="A276" s="26" t="s">
        <v>239</v>
      </c>
      <c r="B276" s="28"/>
      <c r="C276" s="29"/>
    </row>
    <row r="277" spans="1:35" x14ac:dyDescent="0.25">
      <c r="A277" s="4" t="s">
        <v>240</v>
      </c>
      <c r="B277" s="28">
        <v>6</v>
      </c>
      <c r="C277" s="29">
        <v>2</v>
      </c>
      <c r="S277">
        <v>1</v>
      </c>
    </row>
    <row r="278" spans="1:35" x14ac:dyDescent="0.25">
      <c r="D278">
        <f>SUM(D2:D277)</f>
        <v>38</v>
      </c>
      <c r="E278">
        <f t="shared" ref="E278:T278" si="0">SUM(E2:E277)</f>
        <v>28</v>
      </c>
      <c r="F278">
        <f t="shared" si="0"/>
        <v>3</v>
      </c>
      <c r="G278">
        <f t="shared" si="0"/>
        <v>20</v>
      </c>
      <c r="H278">
        <f t="shared" si="0"/>
        <v>5</v>
      </c>
      <c r="I278">
        <f t="shared" si="0"/>
        <v>1</v>
      </c>
      <c r="J278">
        <f t="shared" si="0"/>
        <v>21</v>
      </c>
      <c r="K278">
        <f t="shared" si="0"/>
        <v>20</v>
      </c>
      <c r="L278">
        <f t="shared" si="0"/>
        <v>6</v>
      </c>
      <c r="M278">
        <f t="shared" si="0"/>
        <v>1</v>
      </c>
      <c r="N278">
        <f t="shared" si="0"/>
        <v>10</v>
      </c>
      <c r="O278">
        <f t="shared" si="0"/>
        <v>7</v>
      </c>
      <c r="P278">
        <f t="shared" si="0"/>
        <v>8</v>
      </c>
      <c r="Q278">
        <f t="shared" si="0"/>
        <v>1</v>
      </c>
      <c r="R278">
        <f t="shared" si="0"/>
        <v>3</v>
      </c>
      <c r="S278">
        <f t="shared" si="0"/>
        <v>9</v>
      </c>
      <c r="T278">
        <f t="shared" si="0"/>
        <v>9</v>
      </c>
      <c r="U278">
        <f>SUM(U2:U277)</f>
        <v>1</v>
      </c>
      <c r="V278">
        <f t="shared" ref="V278" si="1">SUM(V2:V277)</f>
        <v>4</v>
      </c>
      <c r="W278">
        <f t="shared" ref="W278" si="2">SUM(W2:W277)</f>
        <v>4</v>
      </c>
      <c r="X278">
        <f t="shared" ref="X278" si="3">SUM(X2:X277)</f>
        <v>2</v>
      </c>
      <c r="Y278">
        <f t="shared" ref="Y278" si="4">SUM(Y2:Y277)</f>
        <v>1</v>
      </c>
      <c r="Z278">
        <f t="shared" ref="Z278" si="5">SUM(Z2:Z277)</f>
        <v>2</v>
      </c>
      <c r="AA278">
        <f t="shared" ref="AA278" si="6">SUM(AA2:AA277)</f>
        <v>7</v>
      </c>
      <c r="AB278">
        <f t="shared" ref="AB278" si="7">SUM(AB2:AB277)</f>
        <v>3</v>
      </c>
      <c r="AC278">
        <f t="shared" ref="AC278" si="8">SUM(AC2:AC277)</f>
        <v>0</v>
      </c>
      <c r="AD278">
        <f t="shared" ref="AD278" si="9">SUM(AD2:AD277)</f>
        <v>4</v>
      </c>
      <c r="AE278">
        <f t="shared" ref="AE278" si="10">SUM(AE2:AE277)</f>
        <v>1</v>
      </c>
      <c r="AF278">
        <f t="shared" ref="AF278" si="11">SUM(AF2:AF277)</f>
        <v>2</v>
      </c>
      <c r="AG278">
        <f t="shared" ref="AG278" si="12">SUM(AG2:AG277)</f>
        <v>3</v>
      </c>
      <c r="AH278">
        <f t="shared" ref="AH278" si="13">SUM(AH2:AH277)</f>
        <v>2</v>
      </c>
      <c r="AI278">
        <f t="shared" ref="AI278" si="14">SUM(AI2:AI277)</f>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2F99E-A4F2-462F-B68B-A0C6ED729D39}">
  <dimension ref="A1:HW277"/>
  <sheetViews>
    <sheetView workbookViewId="0">
      <pane ySplit="1" topLeftCell="A2" activePane="bottomLeft" state="frozen"/>
      <selection pane="bottomLeft" activeCell="HM268" sqref="HM268"/>
    </sheetView>
  </sheetViews>
  <sheetFormatPr defaultRowHeight="15" x14ac:dyDescent="0.25"/>
  <cols>
    <col min="6" max="6" width="3.7109375" customWidth="1"/>
    <col min="7" max="7" width="3.42578125" customWidth="1"/>
    <col min="8" max="8" width="3.5703125" customWidth="1"/>
    <col min="9" max="11" width="3.85546875" customWidth="1"/>
    <col min="12" max="12" width="4.5703125" customWidth="1"/>
    <col min="13" max="13" width="4.140625" customWidth="1"/>
    <col min="14" max="14" width="5.140625" customWidth="1"/>
    <col min="15" max="15" width="4.42578125" customWidth="1"/>
    <col min="16" max="16" width="4.85546875" customWidth="1"/>
    <col min="17" max="17" width="4" customWidth="1"/>
    <col min="18" max="18" width="4.42578125" customWidth="1"/>
    <col min="19" max="19" width="4.28515625" customWidth="1"/>
    <col min="20" max="20" width="4.140625" customWidth="1"/>
    <col min="21" max="21" width="5.85546875" customWidth="1"/>
    <col min="26" max="26" width="5.28515625" customWidth="1"/>
    <col min="27" max="27" width="5.140625" customWidth="1"/>
    <col min="28" max="29" width="4.5703125" customWidth="1"/>
    <col min="30" max="30" width="5.28515625" customWidth="1"/>
    <col min="31" max="31" width="5.5703125" customWidth="1"/>
    <col min="32" max="32" width="5.42578125" customWidth="1"/>
    <col min="33" max="33" width="4.7109375" customWidth="1"/>
    <col min="34" max="34" width="5.28515625" customWidth="1"/>
    <col min="35" max="35" width="5.7109375" customWidth="1"/>
    <col min="36" max="36" width="5" customWidth="1"/>
    <col min="37" max="37" width="5.7109375" customWidth="1"/>
    <col min="38" max="38" width="5.42578125" customWidth="1"/>
    <col min="39" max="39" width="5.5703125" customWidth="1"/>
    <col min="40" max="40" width="5.85546875" customWidth="1"/>
    <col min="41" max="41" width="4.85546875" customWidth="1"/>
    <col min="42" max="42" width="4.7109375" customWidth="1"/>
    <col min="43" max="43" width="6" customWidth="1"/>
    <col min="48" max="48" width="4.140625" customWidth="1"/>
    <col min="49" max="49" width="4" customWidth="1"/>
    <col min="50" max="50" width="3.42578125" customWidth="1"/>
    <col min="51" max="52" width="3.5703125" customWidth="1"/>
    <col min="53" max="53" width="3.7109375" customWidth="1"/>
    <col min="54" max="54" width="4.140625" customWidth="1"/>
    <col min="55" max="55" width="3.85546875" customWidth="1"/>
    <col min="56" max="56" width="4.28515625" customWidth="1"/>
    <col min="57" max="57" width="4.140625" customWidth="1"/>
    <col min="58" max="58" width="3.85546875" customWidth="1"/>
    <col min="59" max="59" width="4.28515625" customWidth="1"/>
    <col min="60" max="60" width="4.42578125" customWidth="1"/>
    <col min="61" max="61" width="4.140625" customWidth="1"/>
    <col min="62" max="62" width="4" customWidth="1"/>
    <col min="63" max="63" width="4.140625" customWidth="1"/>
    <col min="69" max="69" width="4.5703125" customWidth="1"/>
    <col min="70" max="70" width="4.7109375" customWidth="1"/>
    <col min="71" max="71" width="4.140625" customWidth="1"/>
    <col min="72" max="73" width="4.28515625" customWidth="1"/>
    <col min="74" max="74" width="4" customWidth="1"/>
    <col min="75" max="75" width="4.42578125" customWidth="1"/>
    <col min="76" max="76" width="4.7109375" customWidth="1"/>
    <col min="77" max="77" width="4.85546875" customWidth="1"/>
    <col min="78" max="78" width="4.140625" customWidth="1"/>
    <col min="79" max="79" width="4.42578125" customWidth="1"/>
    <col min="80" max="80" width="4.5703125" customWidth="1"/>
    <col min="81" max="82" width="4.7109375" customWidth="1"/>
    <col min="83" max="83" width="4" customWidth="1"/>
    <col min="84" max="84" width="4.140625" customWidth="1"/>
    <col min="90" max="90" width="4.5703125" customWidth="1"/>
    <col min="91" max="91" width="4.85546875" customWidth="1"/>
    <col min="92" max="92" width="4.42578125" customWidth="1"/>
    <col min="93" max="93" width="4.7109375" customWidth="1"/>
    <col min="94" max="94" width="4.42578125" customWidth="1"/>
    <col min="95" max="95" width="4.85546875" customWidth="1"/>
    <col min="96" max="96" width="4.7109375" customWidth="1"/>
    <col min="97" max="97" width="4.5703125" customWidth="1"/>
    <col min="98" max="98" width="4.42578125" customWidth="1"/>
    <col min="99" max="99" width="4.5703125" customWidth="1"/>
    <col min="100" max="100" width="5" customWidth="1"/>
    <col min="101" max="101" width="3.5703125" customWidth="1"/>
    <col min="102" max="102" width="4.42578125" customWidth="1"/>
    <col min="103" max="103" width="4.28515625" customWidth="1"/>
    <col min="104" max="104" width="4.5703125" customWidth="1"/>
    <col min="105" max="105" width="4.28515625" customWidth="1"/>
    <col min="111" max="111" width="5" customWidth="1"/>
    <col min="112" max="112" width="4.85546875" customWidth="1"/>
    <col min="113" max="113" width="5.140625" customWidth="1"/>
    <col min="114" max="116" width="4.5703125" customWidth="1"/>
    <col min="117" max="117" width="4.42578125" customWidth="1"/>
    <col min="118" max="119" width="4.5703125" customWidth="1"/>
    <col min="120" max="120" width="4.7109375" customWidth="1"/>
    <col min="121" max="121" width="4.5703125" customWidth="1"/>
    <col min="122" max="122" width="4.85546875" customWidth="1"/>
    <col min="123" max="126" width="4.42578125" customWidth="1"/>
    <col min="132" max="132" width="4.42578125" customWidth="1"/>
    <col min="133" max="134" width="4.5703125" customWidth="1"/>
    <col min="135" max="135" width="4.42578125" customWidth="1"/>
    <col min="136" max="136" width="4.5703125" customWidth="1"/>
    <col min="137" max="137" width="4.85546875" customWidth="1"/>
    <col min="138" max="138" width="5.140625" customWidth="1"/>
    <col min="139" max="139" width="4.42578125" customWidth="1"/>
    <col min="140" max="140" width="4.7109375" customWidth="1"/>
    <col min="141" max="141" width="4.42578125" customWidth="1"/>
    <col min="142" max="142" width="4.28515625" customWidth="1"/>
    <col min="143" max="143" width="4.5703125" customWidth="1"/>
    <col min="144" max="145" width="4.42578125" customWidth="1"/>
    <col min="146" max="147" width="4.7109375" customWidth="1"/>
    <col min="153" max="153" width="4.28515625" customWidth="1"/>
    <col min="154" max="154" width="4.7109375" customWidth="1"/>
    <col min="155" max="155" width="4.140625" customWidth="1"/>
    <col min="156" max="156" width="4.5703125" customWidth="1"/>
    <col min="157" max="157" width="4.140625" customWidth="1"/>
    <col min="158" max="158" width="4.42578125" customWidth="1"/>
    <col min="159" max="159" width="4" customWidth="1"/>
    <col min="160" max="160" width="4.42578125" customWidth="1"/>
    <col min="161" max="161" width="4.140625" customWidth="1"/>
    <col min="162" max="162" width="4" customWidth="1"/>
    <col min="163" max="163" width="4.28515625" customWidth="1"/>
    <col min="164" max="164" width="3.85546875" customWidth="1"/>
    <col min="165" max="165" width="4.5703125" customWidth="1"/>
    <col min="166" max="166" width="3.7109375" customWidth="1"/>
    <col min="167" max="167" width="4.140625" customWidth="1"/>
    <col min="168" max="168" width="3.85546875" customWidth="1"/>
    <col min="174" max="174" width="4.42578125" customWidth="1"/>
    <col min="175" max="175" width="4.5703125" customWidth="1"/>
    <col min="176" max="176" width="4.28515625" customWidth="1"/>
    <col min="177" max="177" width="4.42578125" customWidth="1"/>
    <col min="178" max="178" width="4.85546875" customWidth="1"/>
    <col min="179" max="179" width="4.7109375" customWidth="1"/>
    <col min="180" max="180" width="4.140625" customWidth="1"/>
    <col min="181" max="181" width="4" customWidth="1"/>
    <col min="182" max="182" width="4.5703125" customWidth="1"/>
    <col min="183" max="183" width="4" customWidth="1"/>
    <col min="184" max="184" width="4.28515625" customWidth="1"/>
    <col min="185" max="185" width="5.28515625" customWidth="1"/>
    <col min="186" max="186" width="4.5703125" customWidth="1"/>
    <col min="187" max="187" width="5.140625" customWidth="1"/>
    <col min="188" max="188" width="4.42578125" customWidth="1"/>
    <col min="189" max="189" width="3.85546875" customWidth="1"/>
    <col min="195" max="195" width="3.85546875" customWidth="1"/>
    <col min="196" max="196" width="4.140625" customWidth="1"/>
    <col min="197" max="197" width="4.28515625" customWidth="1"/>
    <col min="198" max="198" width="4.140625" customWidth="1"/>
    <col min="199" max="199" width="4.28515625" customWidth="1"/>
    <col min="200" max="200" width="3.85546875" customWidth="1"/>
    <col min="201" max="201" width="4" customWidth="1"/>
    <col min="202" max="202" width="4.42578125" customWidth="1"/>
    <col min="203" max="203" width="4.28515625" customWidth="1"/>
    <col min="204" max="204" width="4.7109375" customWidth="1"/>
    <col min="205" max="205" width="4.42578125" customWidth="1"/>
    <col min="206" max="206" width="4.140625" customWidth="1"/>
    <col min="207" max="207" width="4.42578125" customWidth="1"/>
    <col min="208" max="209" width="4" customWidth="1"/>
    <col min="210" max="210" width="3.5703125" customWidth="1"/>
    <col min="216" max="216" width="4.5703125" customWidth="1"/>
    <col min="217" max="217" width="3.85546875" customWidth="1"/>
    <col min="218" max="218" width="4.28515625" customWidth="1"/>
    <col min="219" max="219" width="4.140625" customWidth="1"/>
    <col min="220" max="220" width="3.85546875" customWidth="1"/>
    <col min="221" max="221" width="4.140625" customWidth="1"/>
    <col min="222" max="222" width="4" customWidth="1"/>
    <col min="223" max="223" width="4.42578125" customWidth="1"/>
    <col min="224" max="224" width="4.140625" customWidth="1"/>
    <col min="225" max="227" width="3.85546875" customWidth="1"/>
    <col min="228" max="228" width="3.42578125" customWidth="1"/>
    <col min="229" max="229" width="3.5703125" customWidth="1"/>
    <col min="230" max="230" width="3.7109375" customWidth="1"/>
    <col min="231" max="231" width="3.42578125" customWidth="1"/>
  </cols>
  <sheetData>
    <row r="1" spans="1:231" x14ac:dyDescent="0.25">
      <c r="B1" s="1" t="s">
        <v>0</v>
      </c>
      <c r="C1" s="1"/>
      <c r="D1" s="1" t="s">
        <v>328</v>
      </c>
      <c r="E1" s="12"/>
      <c r="F1">
        <v>3</v>
      </c>
      <c r="G1">
        <v>4</v>
      </c>
      <c r="H1">
        <v>5</v>
      </c>
      <c r="I1">
        <v>6</v>
      </c>
      <c r="J1">
        <v>7</v>
      </c>
      <c r="K1">
        <v>8</v>
      </c>
      <c r="L1">
        <v>9</v>
      </c>
      <c r="M1">
        <v>10</v>
      </c>
      <c r="N1">
        <v>11</v>
      </c>
      <c r="O1">
        <v>12</v>
      </c>
      <c r="P1">
        <v>13</v>
      </c>
      <c r="Q1">
        <v>14</v>
      </c>
      <c r="R1">
        <v>15</v>
      </c>
      <c r="S1">
        <v>16</v>
      </c>
      <c r="T1">
        <v>17</v>
      </c>
      <c r="U1">
        <v>18</v>
      </c>
      <c r="V1" s="1" t="s">
        <v>0</v>
      </c>
      <c r="W1" s="1"/>
      <c r="X1" t="s">
        <v>329</v>
      </c>
      <c r="Y1" s="12"/>
      <c r="Z1">
        <v>3</v>
      </c>
      <c r="AA1">
        <v>4</v>
      </c>
      <c r="AB1">
        <v>5</v>
      </c>
      <c r="AC1">
        <v>6</v>
      </c>
      <c r="AD1">
        <v>7</v>
      </c>
      <c r="AE1">
        <v>8</v>
      </c>
      <c r="AF1">
        <v>9</v>
      </c>
      <c r="AG1">
        <v>10</v>
      </c>
      <c r="AH1">
        <v>11</v>
      </c>
      <c r="AI1">
        <v>12</v>
      </c>
      <c r="AJ1">
        <v>13</v>
      </c>
      <c r="AK1">
        <v>14</v>
      </c>
      <c r="AL1">
        <v>15</v>
      </c>
      <c r="AM1">
        <v>16</v>
      </c>
      <c r="AN1">
        <v>17</v>
      </c>
      <c r="AO1">
        <v>18</v>
      </c>
      <c r="AQ1" s="1" t="s">
        <v>0</v>
      </c>
      <c r="AR1" s="1"/>
      <c r="AT1" t="s">
        <v>331</v>
      </c>
      <c r="AU1" s="12"/>
      <c r="AV1">
        <v>3</v>
      </c>
      <c r="AW1">
        <v>4</v>
      </c>
      <c r="AX1">
        <v>5</v>
      </c>
      <c r="AY1">
        <v>6</v>
      </c>
      <c r="AZ1">
        <v>7</v>
      </c>
      <c r="BA1">
        <v>8</v>
      </c>
      <c r="BB1">
        <v>9</v>
      </c>
      <c r="BC1">
        <v>10</v>
      </c>
      <c r="BD1">
        <v>11</v>
      </c>
      <c r="BE1">
        <v>12</v>
      </c>
      <c r="BF1">
        <v>13</v>
      </c>
      <c r="BG1">
        <v>14</v>
      </c>
      <c r="BH1">
        <v>15</v>
      </c>
      <c r="BI1">
        <v>16</v>
      </c>
      <c r="BJ1">
        <v>17</v>
      </c>
      <c r="BK1">
        <v>18</v>
      </c>
      <c r="BM1" s="1" t="s">
        <v>0</v>
      </c>
      <c r="BN1" s="1"/>
      <c r="BO1" s="40" t="s">
        <v>336</v>
      </c>
      <c r="BP1" s="12"/>
      <c r="BQ1">
        <v>3</v>
      </c>
      <c r="BR1">
        <v>4</v>
      </c>
      <c r="BS1">
        <v>5</v>
      </c>
      <c r="BT1">
        <v>6</v>
      </c>
      <c r="BU1">
        <v>7</v>
      </c>
      <c r="BV1">
        <v>8</v>
      </c>
      <c r="BW1">
        <v>9</v>
      </c>
      <c r="BX1">
        <v>10</v>
      </c>
      <c r="BY1">
        <v>11</v>
      </c>
      <c r="BZ1">
        <v>12</v>
      </c>
      <c r="CA1">
        <v>13</v>
      </c>
      <c r="CB1">
        <v>14</v>
      </c>
      <c r="CC1">
        <v>15</v>
      </c>
      <c r="CD1">
        <v>16</v>
      </c>
      <c r="CE1">
        <v>17</v>
      </c>
      <c r="CF1">
        <v>18</v>
      </c>
      <c r="CH1" s="1" t="s">
        <v>0</v>
      </c>
      <c r="CI1" s="1"/>
      <c r="CJ1" s="40" t="s">
        <v>318</v>
      </c>
      <c r="CK1" s="12"/>
      <c r="CL1">
        <v>3</v>
      </c>
      <c r="CM1">
        <v>4</v>
      </c>
      <c r="CN1">
        <v>5</v>
      </c>
      <c r="CO1">
        <v>6</v>
      </c>
      <c r="CP1">
        <v>7</v>
      </c>
      <c r="CQ1">
        <v>8</v>
      </c>
      <c r="CR1">
        <v>9</v>
      </c>
      <c r="CS1">
        <v>10</v>
      </c>
      <c r="CT1">
        <v>11</v>
      </c>
      <c r="CU1">
        <v>12</v>
      </c>
      <c r="CV1">
        <v>13</v>
      </c>
      <c r="CW1">
        <v>14</v>
      </c>
      <c r="CX1">
        <v>15</v>
      </c>
      <c r="CY1">
        <v>16</v>
      </c>
      <c r="CZ1">
        <v>17</v>
      </c>
      <c r="DA1">
        <v>18</v>
      </c>
      <c r="DC1" s="1" t="s">
        <v>0</v>
      </c>
      <c r="DD1" s="1"/>
      <c r="DE1" s="1" t="s">
        <v>319</v>
      </c>
      <c r="DF1" s="12"/>
      <c r="DG1">
        <v>3</v>
      </c>
      <c r="DH1">
        <v>4</v>
      </c>
      <c r="DI1">
        <v>5</v>
      </c>
      <c r="DJ1">
        <v>6</v>
      </c>
      <c r="DK1">
        <v>7</v>
      </c>
      <c r="DL1">
        <v>8</v>
      </c>
      <c r="DM1">
        <v>9</v>
      </c>
      <c r="DN1">
        <v>10</v>
      </c>
      <c r="DO1">
        <v>11</v>
      </c>
      <c r="DP1">
        <v>12</v>
      </c>
      <c r="DQ1">
        <v>13</v>
      </c>
      <c r="DR1">
        <v>14</v>
      </c>
      <c r="DS1">
        <v>15</v>
      </c>
      <c r="DT1">
        <v>16</v>
      </c>
      <c r="DU1">
        <v>17</v>
      </c>
      <c r="DV1">
        <v>18</v>
      </c>
      <c r="DX1" s="1" t="s">
        <v>0</v>
      </c>
      <c r="DY1" s="1"/>
      <c r="DZ1" s="1" t="s">
        <v>320</v>
      </c>
      <c r="EA1" s="12"/>
      <c r="EB1">
        <v>3</v>
      </c>
      <c r="EC1">
        <v>4</v>
      </c>
      <c r="ED1">
        <v>5</v>
      </c>
      <c r="EE1">
        <v>6</v>
      </c>
      <c r="EF1">
        <v>7</v>
      </c>
      <c r="EG1">
        <v>8</v>
      </c>
      <c r="EH1">
        <v>9</v>
      </c>
      <c r="EI1">
        <v>10</v>
      </c>
      <c r="EJ1">
        <v>11</v>
      </c>
      <c r="EK1">
        <v>12</v>
      </c>
      <c r="EL1">
        <v>13</v>
      </c>
      <c r="EM1">
        <v>14</v>
      </c>
      <c r="EN1">
        <v>15</v>
      </c>
      <c r="EO1">
        <v>16</v>
      </c>
      <c r="EP1">
        <v>17</v>
      </c>
      <c r="EQ1">
        <v>18</v>
      </c>
      <c r="ES1" s="1" t="s">
        <v>0</v>
      </c>
      <c r="ET1" s="1"/>
      <c r="EU1" s="1" t="s">
        <v>321</v>
      </c>
      <c r="EV1" s="12"/>
      <c r="EW1">
        <v>3</v>
      </c>
      <c r="EX1">
        <v>4</v>
      </c>
      <c r="EY1">
        <v>5</v>
      </c>
      <c r="EZ1">
        <v>6</v>
      </c>
      <c r="FA1">
        <v>7</v>
      </c>
      <c r="FB1">
        <v>8</v>
      </c>
      <c r="FC1">
        <v>9</v>
      </c>
      <c r="FD1">
        <v>10</v>
      </c>
      <c r="FE1">
        <v>11</v>
      </c>
      <c r="FF1">
        <v>12</v>
      </c>
      <c r="FG1">
        <v>13</v>
      </c>
      <c r="FH1">
        <v>14</v>
      </c>
      <c r="FI1">
        <v>15</v>
      </c>
      <c r="FJ1">
        <v>16</v>
      </c>
      <c r="FK1">
        <v>17</v>
      </c>
      <c r="FL1">
        <v>18</v>
      </c>
      <c r="FN1" s="1" t="s">
        <v>0</v>
      </c>
      <c r="FO1" s="1"/>
      <c r="FP1" s="1"/>
      <c r="FQ1" s="3" t="s">
        <v>322</v>
      </c>
      <c r="FR1">
        <v>3</v>
      </c>
      <c r="FS1">
        <v>4</v>
      </c>
      <c r="FT1">
        <v>5</v>
      </c>
      <c r="FU1">
        <v>6</v>
      </c>
      <c r="FV1">
        <v>7</v>
      </c>
      <c r="FW1">
        <v>8</v>
      </c>
      <c r="FX1">
        <v>9</v>
      </c>
      <c r="FY1">
        <v>10</v>
      </c>
      <c r="FZ1">
        <v>11</v>
      </c>
      <c r="GA1">
        <v>12</v>
      </c>
      <c r="GB1">
        <v>13</v>
      </c>
      <c r="GC1">
        <v>14</v>
      </c>
      <c r="GD1">
        <v>15</v>
      </c>
      <c r="GE1">
        <v>16</v>
      </c>
      <c r="GF1">
        <v>17</v>
      </c>
      <c r="GG1">
        <v>18</v>
      </c>
      <c r="GI1" s="1" t="s">
        <v>0</v>
      </c>
      <c r="GJ1" s="1"/>
      <c r="GK1" s="1" t="s">
        <v>323</v>
      </c>
      <c r="GL1" s="3"/>
      <c r="GM1">
        <v>3</v>
      </c>
      <c r="GN1">
        <v>4</v>
      </c>
      <c r="GO1">
        <v>5</v>
      </c>
      <c r="GP1">
        <v>6</v>
      </c>
      <c r="GQ1">
        <v>7</v>
      </c>
      <c r="GR1">
        <v>8</v>
      </c>
      <c r="GS1">
        <v>9</v>
      </c>
      <c r="GT1">
        <v>10</v>
      </c>
      <c r="GU1">
        <v>11</v>
      </c>
      <c r="GV1">
        <v>12</v>
      </c>
      <c r="GW1">
        <v>13</v>
      </c>
      <c r="GX1">
        <v>14</v>
      </c>
      <c r="GY1">
        <v>15</v>
      </c>
      <c r="GZ1">
        <v>16</v>
      </c>
      <c r="HA1">
        <v>17</v>
      </c>
      <c r="HB1">
        <v>18</v>
      </c>
      <c r="HD1" s="1" t="s">
        <v>0</v>
      </c>
      <c r="HE1" s="1"/>
      <c r="HF1" s="1" t="s">
        <v>324</v>
      </c>
      <c r="HG1" s="3"/>
      <c r="HH1">
        <v>3</v>
      </c>
      <c r="HI1">
        <v>4</v>
      </c>
      <c r="HJ1">
        <v>5</v>
      </c>
      <c r="HK1">
        <v>6</v>
      </c>
      <c r="HL1">
        <v>7</v>
      </c>
      <c r="HM1">
        <v>8</v>
      </c>
      <c r="HN1">
        <v>9</v>
      </c>
      <c r="HO1">
        <v>10</v>
      </c>
      <c r="HP1">
        <v>11</v>
      </c>
      <c r="HQ1">
        <v>12</v>
      </c>
      <c r="HR1">
        <v>13</v>
      </c>
      <c r="HS1">
        <v>14</v>
      </c>
      <c r="HT1">
        <v>15</v>
      </c>
      <c r="HU1">
        <v>16</v>
      </c>
      <c r="HV1">
        <v>17</v>
      </c>
      <c r="HW1">
        <v>18</v>
      </c>
    </row>
    <row r="2" spans="1:231" x14ac:dyDescent="0.25">
      <c r="B2" s="20" t="s">
        <v>1</v>
      </c>
      <c r="C2" s="20">
        <f>SUM(A3:A13)</f>
        <v>11</v>
      </c>
      <c r="D2" s="1"/>
      <c r="E2" s="12"/>
      <c r="V2" s="20" t="s">
        <v>1</v>
      </c>
      <c r="W2" s="20">
        <f>SUM(U3:U13)</f>
        <v>0</v>
      </c>
      <c r="Y2" s="12"/>
      <c r="AQ2" s="20" t="s">
        <v>1</v>
      </c>
      <c r="AR2" s="20">
        <f>SUM(AP3:AP13)</f>
        <v>0</v>
      </c>
      <c r="AS2" s="21"/>
      <c r="AU2" s="12"/>
      <c r="BM2" s="20" t="s">
        <v>1</v>
      </c>
      <c r="BN2" s="20">
        <f>SUM(BL3:BL13)</f>
        <v>0</v>
      </c>
      <c r="BP2" s="12"/>
      <c r="CH2" s="20" t="s">
        <v>1</v>
      </c>
      <c r="CI2" s="20">
        <f>SUM(CG3:CG13)</f>
        <v>0</v>
      </c>
      <c r="CK2" s="12"/>
      <c r="DC2" s="20" t="s">
        <v>1</v>
      </c>
      <c r="DD2" s="20">
        <f>SUM(DB3:DB13)</f>
        <v>0</v>
      </c>
      <c r="DE2" s="20"/>
      <c r="DF2" s="12"/>
      <c r="DX2" s="20" t="s">
        <v>1</v>
      </c>
      <c r="DY2" s="20">
        <f>SUM(DW3:DW13)</f>
        <v>0</v>
      </c>
      <c r="DZ2" s="20"/>
      <c r="EA2" s="12"/>
      <c r="ES2" s="20" t="s">
        <v>1</v>
      </c>
      <c r="ET2" s="20">
        <f>SUM(ER3:ER13)</f>
        <v>0</v>
      </c>
      <c r="EU2" s="20"/>
      <c r="EV2" s="12"/>
      <c r="FN2" s="20" t="s">
        <v>1</v>
      </c>
      <c r="FO2" s="20">
        <f>SUM(FM3:FM13)</f>
        <v>0</v>
      </c>
      <c r="FP2" s="20"/>
      <c r="FQ2" s="12"/>
      <c r="GI2" s="20" t="s">
        <v>1</v>
      </c>
      <c r="GJ2" s="20">
        <f>SUM(GH3:GH13)</f>
        <v>0</v>
      </c>
      <c r="GK2" s="20"/>
      <c r="GL2" s="12"/>
      <c r="HD2" s="20" t="s">
        <v>1</v>
      </c>
      <c r="HE2" s="20">
        <f>SUM(HC3:HC13)</f>
        <v>0</v>
      </c>
      <c r="HF2" s="20"/>
      <c r="HG2" s="12"/>
    </row>
    <row r="3" spans="1:231" x14ac:dyDescent="0.25">
      <c r="A3">
        <v>1</v>
      </c>
      <c r="B3" s="31" t="s">
        <v>281</v>
      </c>
      <c r="D3" s="12">
        <v>1</v>
      </c>
      <c r="E3" s="12">
        <v>8</v>
      </c>
      <c r="K3">
        <v>1</v>
      </c>
      <c r="V3" s="31" t="s">
        <v>281</v>
      </c>
      <c r="X3" s="12">
        <v>1</v>
      </c>
      <c r="Y3" s="12">
        <v>8</v>
      </c>
      <c r="AE3">
        <v>1</v>
      </c>
      <c r="AQ3" s="31" t="s">
        <v>281</v>
      </c>
      <c r="AT3" s="12"/>
      <c r="AU3" s="12">
        <v>8</v>
      </c>
      <c r="BM3" s="31" t="s">
        <v>281</v>
      </c>
      <c r="BP3" s="12">
        <v>8</v>
      </c>
      <c r="CH3" s="31" t="s">
        <v>281</v>
      </c>
      <c r="CJ3" s="12">
        <v>1</v>
      </c>
      <c r="CK3" s="12">
        <v>8</v>
      </c>
      <c r="CQ3">
        <v>1</v>
      </c>
      <c r="DC3" s="31" t="s">
        <v>281</v>
      </c>
      <c r="DE3" s="12">
        <v>1</v>
      </c>
      <c r="DF3" s="12">
        <v>8</v>
      </c>
      <c r="DL3">
        <v>1</v>
      </c>
      <c r="DX3" s="31" t="s">
        <v>281</v>
      </c>
      <c r="DZ3" s="12"/>
      <c r="EA3" s="12">
        <v>8</v>
      </c>
      <c r="ES3" s="31" t="s">
        <v>281</v>
      </c>
      <c r="EU3" s="12"/>
      <c r="EV3" s="12">
        <v>8</v>
      </c>
      <c r="FN3" s="31" t="s">
        <v>281</v>
      </c>
      <c r="FP3" s="12"/>
      <c r="FQ3" s="12">
        <v>8</v>
      </c>
      <c r="GI3" s="31" t="s">
        <v>281</v>
      </c>
      <c r="GK3" s="12"/>
      <c r="GL3" s="12">
        <v>8</v>
      </c>
      <c r="HD3" s="31" t="s">
        <v>281</v>
      </c>
      <c r="HF3" s="12"/>
      <c r="HG3" s="12">
        <v>8</v>
      </c>
    </row>
    <row r="4" spans="1:231" x14ac:dyDescent="0.25">
      <c r="A4">
        <v>1</v>
      </c>
      <c r="B4" s="31" t="s">
        <v>33</v>
      </c>
      <c r="D4" s="37">
        <v>1</v>
      </c>
      <c r="E4" s="12">
        <v>12</v>
      </c>
      <c r="O4">
        <v>1</v>
      </c>
      <c r="V4" s="31" t="s">
        <v>33</v>
      </c>
      <c r="X4" s="37">
        <v>1</v>
      </c>
      <c r="Y4" s="12">
        <v>12</v>
      </c>
      <c r="AI4">
        <v>1</v>
      </c>
      <c r="AQ4" s="31" t="s">
        <v>33</v>
      </c>
      <c r="AT4" s="12"/>
      <c r="AU4" s="12">
        <v>12</v>
      </c>
      <c r="BM4" s="31" t="s">
        <v>33</v>
      </c>
      <c r="BO4" s="12"/>
      <c r="BP4" s="12">
        <v>12</v>
      </c>
      <c r="CH4" s="31" t="s">
        <v>33</v>
      </c>
      <c r="CJ4" s="12">
        <v>1</v>
      </c>
      <c r="CK4" s="12">
        <v>12</v>
      </c>
      <c r="CU4">
        <v>1</v>
      </c>
      <c r="DC4" s="31" t="s">
        <v>33</v>
      </c>
      <c r="DE4" s="12">
        <v>1</v>
      </c>
      <c r="DF4" s="12">
        <v>12</v>
      </c>
      <c r="DP4">
        <v>1</v>
      </c>
      <c r="DX4" s="31" t="s">
        <v>33</v>
      </c>
      <c r="DZ4" s="12"/>
      <c r="EA4" s="12">
        <v>12</v>
      </c>
      <c r="ES4" s="31" t="s">
        <v>33</v>
      </c>
      <c r="EU4" s="12"/>
      <c r="EV4" s="12">
        <v>12</v>
      </c>
      <c r="FN4" s="31" t="s">
        <v>33</v>
      </c>
      <c r="FP4" s="12"/>
      <c r="FQ4" s="12">
        <v>12</v>
      </c>
      <c r="GI4" s="31" t="s">
        <v>33</v>
      </c>
      <c r="GK4" s="12"/>
      <c r="GL4" s="12">
        <v>12</v>
      </c>
      <c r="HD4" s="31" t="s">
        <v>33</v>
      </c>
      <c r="HF4" s="12"/>
      <c r="HG4" s="12">
        <v>12</v>
      </c>
    </row>
    <row r="5" spans="1:231" x14ac:dyDescent="0.25">
      <c r="A5">
        <v>1</v>
      </c>
      <c r="B5" s="4" t="s">
        <v>34</v>
      </c>
      <c r="D5" s="12">
        <v>1</v>
      </c>
      <c r="E5" s="12">
        <v>9</v>
      </c>
      <c r="L5">
        <v>1</v>
      </c>
      <c r="V5" s="4" t="s">
        <v>34</v>
      </c>
      <c r="X5" s="12">
        <v>1</v>
      </c>
      <c r="Y5" s="12">
        <v>9</v>
      </c>
      <c r="AF5">
        <v>1</v>
      </c>
      <c r="AQ5" s="4" t="s">
        <v>34</v>
      </c>
      <c r="AT5" s="12">
        <v>1</v>
      </c>
      <c r="AU5" s="12">
        <v>9</v>
      </c>
      <c r="BB5">
        <v>1</v>
      </c>
      <c r="BM5" s="4" t="s">
        <v>34</v>
      </c>
      <c r="BO5" s="12">
        <v>1</v>
      </c>
      <c r="BP5" s="12">
        <v>9</v>
      </c>
      <c r="BW5">
        <v>1</v>
      </c>
      <c r="CH5" s="4" t="s">
        <v>34</v>
      </c>
      <c r="CJ5" s="12"/>
      <c r="CK5" s="12">
        <v>9</v>
      </c>
      <c r="DC5" s="4" t="s">
        <v>34</v>
      </c>
      <c r="DE5" s="12"/>
      <c r="DF5" s="12">
        <v>9</v>
      </c>
      <c r="DX5" s="4" t="s">
        <v>34</v>
      </c>
      <c r="DZ5" s="12">
        <v>1</v>
      </c>
      <c r="EA5" s="12">
        <v>9</v>
      </c>
      <c r="EH5">
        <v>1</v>
      </c>
      <c r="ES5" s="4" t="s">
        <v>34</v>
      </c>
      <c r="EU5" s="12">
        <v>1</v>
      </c>
      <c r="EV5" s="12">
        <v>9</v>
      </c>
      <c r="FC5">
        <v>1</v>
      </c>
      <c r="FN5" s="4" t="s">
        <v>34</v>
      </c>
      <c r="FP5" s="12">
        <v>1</v>
      </c>
      <c r="FQ5" s="12">
        <v>9</v>
      </c>
      <c r="FX5">
        <v>1</v>
      </c>
      <c r="GI5" s="4" t="s">
        <v>34</v>
      </c>
      <c r="GK5" s="12"/>
      <c r="GL5" s="12">
        <v>9</v>
      </c>
      <c r="HD5" s="4" t="s">
        <v>34</v>
      </c>
      <c r="HF5" s="12"/>
      <c r="HG5" s="12">
        <v>9</v>
      </c>
    </row>
    <row r="6" spans="1:231" x14ac:dyDescent="0.25">
      <c r="A6">
        <v>1</v>
      </c>
      <c r="B6" s="4" t="s">
        <v>35</v>
      </c>
      <c r="D6" s="3"/>
      <c r="E6" s="12">
        <v>7</v>
      </c>
      <c r="V6" s="4" t="s">
        <v>35</v>
      </c>
      <c r="X6" s="12"/>
      <c r="Y6" s="12">
        <v>7</v>
      </c>
      <c r="AQ6" s="4" t="s">
        <v>35</v>
      </c>
      <c r="AT6" s="12">
        <v>1</v>
      </c>
      <c r="AU6" s="12">
        <v>7</v>
      </c>
      <c r="AZ6">
        <v>1</v>
      </c>
      <c r="BM6" s="4" t="s">
        <v>35</v>
      </c>
      <c r="BO6" s="12">
        <v>1</v>
      </c>
      <c r="BP6" s="12">
        <v>7</v>
      </c>
      <c r="BU6">
        <v>1</v>
      </c>
      <c r="CH6" s="4" t="s">
        <v>35</v>
      </c>
      <c r="CJ6" s="12"/>
      <c r="CK6" s="12">
        <v>7</v>
      </c>
      <c r="DC6" s="4" t="s">
        <v>35</v>
      </c>
      <c r="DE6" s="12"/>
      <c r="DF6" s="12">
        <v>7</v>
      </c>
      <c r="DX6" s="4" t="s">
        <v>35</v>
      </c>
      <c r="DZ6" s="12"/>
      <c r="EA6" s="12">
        <v>7</v>
      </c>
      <c r="ES6" s="4" t="s">
        <v>35</v>
      </c>
      <c r="EU6" s="12"/>
      <c r="EV6" s="12">
        <v>7</v>
      </c>
      <c r="FN6" s="4" t="s">
        <v>35</v>
      </c>
      <c r="FP6" s="12">
        <v>1</v>
      </c>
      <c r="FQ6" s="12">
        <v>7</v>
      </c>
      <c r="FV6">
        <v>1</v>
      </c>
      <c r="GI6" s="4" t="s">
        <v>35</v>
      </c>
      <c r="GK6" s="12">
        <v>1</v>
      </c>
      <c r="GL6" s="12">
        <v>7</v>
      </c>
      <c r="GQ6">
        <v>1</v>
      </c>
      <c r="HD6" s="4" t="s">
        <v>35</v>
      </c>
      <c r="HF6" s="12">
        <v>1</v>
      </c>
      <c r="HG6" s="12">
        <v>7</v>
      </c>
      <c r="HL6">
        <v>1</v>
      </c>
    </row>
    <row r="7" spans="1:231" x14ac:dyDescent="0.25">
      <c r="A7">
        <v>1</v>
      </c>
      <c r="B7" s="4" t="s">
        <v>36</v>
      </c>
      <c r="D7" s="12">
        <v>1</v>
      </c>
      <c r="E7" s="12">
        <v>5</v>
      </c>
      <c r="H7">
        <v>1</v>
      </c>
      <c r="V7" s="4" t="s">
        <v>36</v>
      </c>
      <c r="X7" s="12">
        <v>1</v>
      </c>
      <c r="Y7" s="12">
        <v>5</v>
      </c>
      <c r="AB7">
        <v>1</v>
      </c>
      <c r="AQ7" s="4" t="s">
        <v>36</v>
      </c>
      <c r="AT7" s="12">
        <v>1</v>
      </c>
      <c r="AU7" s="12">
        <v>5</v>
      </c>
      <c r="AX7">
        <v>1</v>
      </c>
      <c r="BM7" s="4" t="s">
        <v>36</v>
      </c>
      <c r="BO7" s="12">
        <v>1</v>
      </c>
      <c r="BP7" s="12">
        <v>5</v>
      </c>
      <c r="BS7">
        <v>1</v>
      </c>
      <c r="CH7" s="4" t="s">
        <v>36</v>
      </c>
      <c r="CJ7" s="12"/>
      <c r="CK7" s="12">
        <v>5</v>
      </c>
      <c r="DC7" s="4" t="s">
        <v>36</v>
      </c>
      <c r="DE7" s="12"/>
      <c r="DF7" s="12">
        <v>5</v>
      </c>
      <c r="DX7" s="4" t="s">
        <v>36</v>
      </c>
      <c r="DZ7" s="12">
        <v>1</v>
      </c>
      <c r="EA7" s="12">
        <v>5</v>
      </c>
      <c r="ED7">
        <v>1</v>
      </c>
      <c r="ES7" s="4" t="s">
        <v>36</v>
      </c>
      <c r="EU7" s="12">
        <v>1</v>
      </c>
      <c r="EV7" s="12">
        <v>5</v>
      </c>
      <c r="EY7">
        <v>1</v>
      </c>
      <c r="FN7" s="4" t="s">
        <v>36</v>
      </c>
      <c r="FP7" s="12">
        <v>1</v>
      </c>
      <c r="FQ7" s="12">
        <v>5</v>
      </c>
      <c r="FT7">
        <v>1</v>
      </c>
      <c r="GI7" s="4" t="s">
        <v>36</v>
      </c>
      <c r="GK7" s="12">
        <v>1</v>
      </c>
      <c r="GL7" s="12">
        <v>5</v>
      </c>
      <c r="GO7">
        <v>1</v>
      </c>
      <c r="HD7" s="4" t="s">
        <v>36</v>
      </c>
      <c r="HF7" s="12"/>
      <c r="HG7" s="12">
        <v>5</v>
      </c>
    </row>
    <row r="8" spans="1:231" x14ac:dyDescent="0.25">
      <c r="A8">
        <v>1</v>
      </c>
      <c r="B8" s="31" t="s">
        <v>37</v>
      </c>
      <c r="D8" s="3"/>
      <c r="E8" s="12">
        <v>12</v>
      </c>
      <c r="V8" s="31" t="s">
        <v>37</v>
      </c>
      <c r="X8" s="12"/>
      <c r="Y8" s="12">
        <v>12</v>
      </c>
      <c r="AQ8" s="31" t="s">
        <v>37</v>
      </c>
      <c r="AT8" s="12">
        <v>1</v>
      </c>
      <c r="AU8" s="12">
        <v>12</v>
      </c>
      <c r="BE8">
        <v>1</v>
      </c>
      <c r="BM8" s="31" t="s">
        <v>37</v>
      </c>
      <c r="BO8" s="12"/>
      <c r="BP8" s="12">
        <v>12</v>
      </c>
      <c r="CH8" s="31" t="s">
        <v>37</v>
      </c>
      <c r="CJ8" s="12"/>
      <c r="CK8" s="12">
        <v>12</v>
      </c>
      <c r="DC8" s="31" t="s">
        <v>37</v>
      </c>
      <c r="DE8" s="12"/>
      <c r="DF8" s="12">
        <v>12</v>
      </c>
      <c r="DX8" s="31" t="s">
        <v>37</v>
      </c>
      <c r="DZ8" s="12">
        <v>1</v>
      </c>
      <c r="EA8" s="12">
        <v>12</v>
      </c>
      <c r="EK8">
        <v>1</v>
      </c>
      <c r="ES8" s="31" t="s">
        <v>37</v>
      </c>
      <c r="EU8" s="12"/>
      <c r="EV8" s="12">
        <v>12</v>
      </c>
      <c r="FN8" s="31" t="s">
        <v>37</v>
      </c>
      <c r="FP8" s="12"/>
      <c r="FQ8" s="12">
        <v>12</v>
      </c>
      <c r="GI8" s="31" t="s">
        <v>37</v>
      </c>
      <c r="GK8" s="12"/>
      <c r="GL8" s="12">
        <v>12</v>
      </c>
      <c r="HD8" s="31" t="s">
        <v>37</v>
      </c>
      <c r="HF8" s="12"/>
      <c r="HG8" s="12">
        <v>12</v>
      </c>
    </row>
    <row r="9" spans="1:231" x14ac:dyDescent="0.25">
      <c r="A9">
        <v>1</v>
      </c>
      <c r="B9" s="4" t="s">
        <v>38</v>
      </c>
      <c r="D9" s="3"/>
      <c r="E9" s="12">
        <v>12</v>
      </c>
      <c r="V9" s="4" t="s">
        <v>38</v>
      </c>
      <c r="X9" s="12"/>
      <c r="Y9" s="12">
        <v>12</v>
      </c>
      <c r="AQ9" s="4" t="s">
        <v>38</v>
      </c>
      <c r="AT9" s="12"/>
      <c r="AU9" s="12">
        <v>12</v>
      </c>
      <c r="BM9" s="4" t="s">
        <v>38</v>
      </c>
      <c r="BO9" s="12">
        <v>1</v>
      </c>
      <c r="BP9" s="12">
        <v>12</v>
      </c>
      <c r="BZ9">
        <v>1</v>
      </c>
      <c r="CH9" s="4" t="s">
        <v>38</v>
      </c>
      <c r="CJ9" s="12"/>
      <c r="CK9" s="12">
        <v>12</v>
      </c>
      <c r="DC9" s="4" t="s">
        <v>38</v>
      </c>
      <c r="DE9" s="12"/>
      <c r="DF9" s="12">
        <v>12</v>
      </c>
      <c r="DX9" s="4" t="s">
        <v>38</v>
      </c>
      <c r="DZ9" s="12"/>
      <c r="EA9" s="12">
        <v>12</v>
      </c>
      <c r="ES9" s="4" t="s">
        <v>38</v>
      </c>
      <c r="EU9" s="12"/>
      <c r="EV9" s="12">
        <v>12</v>
      </c>
      <c r="FN9" s="4" t="s">
        <v>38</v>
      </c>
      <c r="FP9" s="12">
        <v>1</v>
      </c>
      <c r="FQ9" s="12">
        <v>12</v>
      </c>
      <c r="GA9">
        <v>1</v>
      </c>
      <c r="GI9" s="4" t="s">
        <v>38</v>
      </c>
      <c r="GK9" s="12">
        <v>1</v>
      </c>
      <c r="GL9" s="12">
        <v>12</v>
      </c>
      <c r="GV9">
        <v>1</v>
      </c>
      <c r="HD9" s="4" t="s">
        <v>38</v>
      </c>
      <c r="HF9" s="12">
        <v>1</v>
      </c>
      <c r="HG9" s="12">
        <v>12</v>
      </c>
      <c r="HQ9">
        <v>1</v>
      </c>
    </row>
    <row r="10" spans="1:231" x14ac:dyDescent="0.25">
      <c r="A10">
        <v>1</v>
      </c>
      <c r="B10" s="19" t="s">
        <v>244</v>
      </c>
      <c r="D10" s="3"/>
      <c r="E10" s="12">
        <v>10</v>
      </c>
      <c r="V10" s="19" t="s">
        <v>244</v>
      </c>
      <c r="X10" s="12"/>
      <c r="Y10" s="12">
        <v>10</v>
      </c>
      <c r="AQ10" s="19" t="s">
        <v>244</v>
      </c>
      <c r="AT10" s="12">
        <v>1</v>
      </c>
      <c r="AU10" s="12">
        <v>10</v>
      </c>
      <c r="BC10">
        <v>1</v>
      </c>
      <c r="BM10" s="19" t="s">
        <v>244</v>
      </c>
      <c r="BO10" s="12"/>
      <c r="BP10" s="12">
        <v>10</v>
      </c>
      <c r="CH10" s="19" t="s">
        <v>244</v>
      </c>
      <c r="CJ10" s="12"/>
      <c r="CK10" s="12">
        <v>10</v>
      </c>
      <c r="DC10" s="19" t="s">
        <v>244</v>
      </c>
      <c r="DE10" s="12"/>
      <c r="DF10" s="12">
        <v>10</v>
      </c>
      <c r="DX10" s="19" t="s">
        <v>244</v>
      </c>
      <c r="DZ10" s="12">
        <v>1</v>
      </c>
      <c r="EA10" s="12">
        <v>10</v>
      </c>
      <c r="EI10">
        <v>1</v>
      </c>
      <c r="ES10" s="19" t="s">
        <v>244</v>
      </c>
      <c r="EU10" s="12">
        <v>1</v>
      </c>
      <c r="EV10" s="12">
        <v>10</v>
      </c>
      <c r="FD10">
        <v>1</v>
      </c>
      <c r="FN10" s="19" t="s">
        <v>244</v>
      </c>
      <c r="FP10" s="12">
        <v>1</v>
      </c>
      <c r="FQ10" s="12">
        <v>10</v>
      </c>
      <c r="FY10">
        <v>1</v>
      </c>
      <c r="GI10" s="19" t="s">
        <v>244</v>
      </c>
      <c r="GK10" s="12"/>
      <c r="GL10" s="12">
        <v>10</v>
      </c>
      <c r="HD10" s="19" t="s">
        <v>244</v>
      </c>
      <c r="HF10" s="12"/>
      <c r="HG10" s="12">
        <v>10</v>
      </c>
    </row>
    <row r="11" spans="1:231" x14ac:dyDescent="0.25">
      <c r="A11">
        <v>1</v>
      </c>
      <c r="B11" s="4" t="s">
        <v>39</v>
      </c>
      <c r="D11" s="12">
        <v>1</v>
      </c>
      <c r="E11" s="12">
        <v>11</v>
      </c>
      <c r="N11">
        <v>1</v>
      </c>
      <c r="V11" s="4" t="s">
        <v>39</v>
      </c>
      <c r="X11" s="12">
        <v>1</v>
      </c>
      <c r="Y11" s="12">
        <v>11</v>
      </c>
      <c r="AH11">
        <v>1</v>
      </c>
      <c r="AQ11" s="4" t="s">
        <v>39</v>
      </c>
      <c r="AT11" s="12">
        <v>1</v>
      </c>
      <c r="AU11" s="12">
        <v>11</v>
      </c>
      <c r="BD11">
        <v>1</v>
      </c>
      <c r="BM11" s="4" t="s">
        <v>39</v>
      </c>
      <c r="BO11" s="12"/>
      <c r="BP11" s="12">
        <v>11</v>
      </c>
      <c r="CH11" s="4" t="s">
        <v>39</v>
      </c>
      <c r="CJ11" s="12"/>
      <c r="CK11" s="12">
        <v>11</v>
      </c>
      <c r="DC11" s="4" t="s">
        <v>39</v>
      </c>
      <c r="DE11" s="12"/>
      <c r="DF11" s="12">
        <v>11</v>
      </c>
      <c r="DX11" s="4" t="s">
        <v>39</v>
      </c>
      <c r="DZ11" s="12">
        <v>1</v>
      </c>
      <c r="EA11" s="12">
        <v>11</v>
      </c>
      <c r="EJ11">
        <v>1</v>
      </c>
      <c r="ES11" s="4" t="s">
        <v>39</v>
      </c>
      <c r="EU11" s="12">
        <v>1</v>
      </c>
      <c r="EV11" s="12">
        <v>11</v>
      </c>
      <c r="FE11">
        <v>1</v>
      </c>
      <c r="FN11" s="4" t="s">
        <v>39</v>
      </c>
      <c r="FP11" s="12">
        <v>1</v>
      </c>
      <c r="FQ11" s="12">
        <v>11</v>
      </c>
      <c r="FZ11">
        <v>1</v>
      </c>
      <c r="GI11" s="4" t="s">
        <v>39</v>
      </c>
      <c r="GK11" s="12"/>
      <c r="GL11" s="12">
        <v>11</v>
      </c>
      <c r="HD11" s="4" t="s">
        <v>39</v>
      </c>
      <c r="HF11" s="12"/>
      <c r="HG11" s="12">
        <v>11</v>
      </c>
    </row>
    <row r="12" spans="1:231" x14ac:dyDescent="0.25">
      <c r="A12">
        <v>1</v>
      </c>
      <c r="B12" s="4" t="s">
        <v>40</v>
      </c>
      <c r="D12" s="3"/>
      <c r="E12" s="12">
        <v>6</v>
      </c>
      <c r="V12" s="4" t="s">
        <v>40</v>
      </c>
      <c r="X12" s="12"/>
      <c r="Y12" s="12">
        <v>6</v>
      </c>
      <c r="AQ12" s="4" t="s">
        <v>40</v>
      </c>
      <c r="AT12" s="12"/>
      <c r="AU12" s="12">
        <v>6</v>
      </c>
      <c r="BM12" s="4" t="s">
        <v>40</v>
      </c>
      <c r="BO12" s="12">
        <v>1</v>
      </c>
      <c r="BP12" s="12">
        <v>6</v>
      </c>
      <c r="BT12">
        <v>1</v>
      </c>
      <c r="CH12" s="4" t="s">
        <v>40</v>
      </c>
      <c r="CJ12" s="12"/>
      <c r="CK12" s="12">
        <v>6</v>
      </c>
      <c r="DC12" s="4" t="s">
        <v>40</v>
      </c>
      <c r="DE12" s="12"/>
      <c r="DF12" s="12">
        <v>6</v>
      </c>
      <c r="DX12" s="4" t="s">
        <v>40</v>
      </c>
      <c r="DZ12" s="12"/>
      <c r="EA12" s="12">
        <v>6</v>
      </c>
      <c r="ES12" s="4" t="s">
        <v>40</v>
      </c>
      <c r="EU12" s="12"/>
      <c r="EV12" s="12">
        <v>6</v>
      </c>
      <c r="FN12" s="4" t="s">
        <v>40</v>
      </c>
      <c r="FP12" s="12"/>
      <c r="FQ12" s="12">
        <v>6</v>
      </c>
      <c r="GI12" s="4" t="s">
        <v>40</v>
      </c>
      <c r="GK12" s="12">
        <v>1</v>
      </c>
      <c r="GL12" s="12">
        <v>6</v>
      </c>
      <c r="GP12">
        <v>1</v>
      </c>
      <c r="HD12" s="4" t="s">
        <v>40</v>
      </c>
      <c r="HF12" s="12">
        <v>1</v>
      </c>
      <c r="HG12" s="12">
        <v>6</v>
      </c>
      <c r="HK12">
        <v>1</v>
      </c>
    </row>
    <row r="13" spans="1:231" x14ac:dyDescent="0.25">
      <c r="A13">
        <v>1</v>
      </c>
      <c r="B13" t="s">
        <v>255</v>
      </c>
      <c r="D13" s="3"/>
      <c r="E13" s="12">
        <v>3</v>
      </c>
      <c r="V13" t="s">
        <v>255</v>
      </c>
      <c r="X13" s="12"/>
      <c r="Y13" s="12">
        <v>3</v>
      </c>
      <c r="AQ13" t="s">
        <v>255</v>
      </c>
      <c r="AT13" s="12">
        <v>1</v>
      </c>
      <c r="AU13" s="12">
        <v>3</v>
      </c>
      <c r="AV13">
        <v>1</v>
      </c>
      <c r="BM13" t="s">
        <v>255</v>
      </c>
      <c r="BO13" s="12">
        <v>1</v>
      </c>
      <c r="BP13" s="12">
        <v>3</v>
      </c>
      <c r="BQ13">
        <v>1</v>
      </c>
      <c r="CH13" t="s">
        <v>255</v>
      </c>
      <c r="CJ13" s="12"/>
      <c r="CK13" s="12">
        <v>3</v>
      </c>
      <c r="DC13" t="s">
        <v>255</v>
      </c>
      <c r="DE13" s="12"/>
      <c r="DF13" s="12">
        <v>3</v>
      </c>
      <c r="DX13" t="s">
        <v>255</v>
      </c>
      <c r="DZ13" s="12"/>
      <c r="EA13" s="12">
        <v>3</v>
      </c>
      <c r="ES13" t="s">
        <v>255</v>
      </c>
      <c r="EU13" s="12"/>
      <c r="EV13" s="12">
        <v>3</v>
      </c>
      <c r="FN13" t="s">
        <v>255</v>
      </c>
      <c r="FP13" s="12">
        <v>1</v>
      </c>
      <c r="FQ13" s="12">
        <v>3</v>
      </c>
      <c r="FR13">
        <v>1</v>
      </c>
      <c r="GI13" t="s">
        <v>255</v>
      </c>
      <c r="GK13" s="12">
        <v>1</v>
      </c>
      <c r="GL13" s="12">
        <v>3</v>
      </c>
      <c r="GM13">
        <v>1</v>
      </c>
      <c r="HD13" t="s">
        <v>255</v>
      </c>
      <c r="HF13" s="12">
        <v>1</v>
      </c>
      <c r="HG13" s="12">
        <v>3</v>
      </c>
      <c r="HH13">
        <v>1</v>
      </c>
    </row>
    <row r="14" spans="1:231" x14ac:dyDescent="0.25">
      <c r="B14" s="20" t="s">
        <v>2</v>
      </c>
      <c r="C14" s="20">
        <f>SUM(A15:A15)</f>
        <v>1</v>
      </c>
      <c r="D14" s="3"/>
      <c r="E14" s="12"/>
      <c r="V14" s="20" t="s">
        <v>2</v>
      </c>
      <c r="W14" s="20">
        <f>SUM(U15:U15)</f>
        <v>0</v>
      </c>
      <c r="X14" s="12"/>
      <c r="Y14" s="12"/>
      <c r="AQ14" s="20" t="s">
        <v>2</v>
      </c>
      <c r="AR14" s="20">
        <f>SUM(AP15:AP15)</f>
        <v>0</v>
      </c>
      <c r="AS14" s="21"/>
      <c r="AT14" s="12"/>
      <c r="AU14" s="12"/>
      <c r="BM14" s="20" t="s">
        <v>2</v>
      </c>
      <c r="BN14" s="20">
        <f>SUM(BL15:BL15)</f>
        <v>0</v>
      </c>
      <c r="BO14" s="12"/>
      <c r="BP14" s="12"/>
      <c r="CH14" s="20" t="s">
        <v>2</v>
      </c>
      <c r="CI14" s="20">
        <f>SUM(CG15:CG15)</f>
        <v>0</v>
      </c>
      <c r="CJ14" s="12"/>
      <c r="CK14" s="12"/>
      <c r="DC14" s="20" t="s">
        <v>2</v>
      </c>
      <c r="DD14" s="20">
        <f>SUM(DB15:DB15)</f>
        <v>0</v>
      </c>
      <c r="DE14" s="12"/>
      <c r="DF14" s="12"/>
      <c r="DX14" s="20" t="s">
        <v>2</v>
      </c>
      <c r="DY14" s="20">
        <f>SUM(DW15:DW15)</f>
        <v>0</v>
      </c>
      <c r="DZ14" s="12"/>
      <c r="EA14" s="12"/>
      <c r="ES14" s="20" t="s">
        <v>2</v>
      </c>
      <c r="ET14" s="20">
        <f>SUM(ER15:ER15)</f>
        <v>0</v>
      </c>
      <c r="EU14" s="12"/>
      <c r="EV14" s="12"/>
      <c r="FN14" s="20" t="s">
        <v>2</v>
      </c>
      <c r="FO14" s="20">
        <f>SUM(FM15:FM15)</f>
        <v>0</v>
      </c>
      <c r="FP14" s="12"/>
      <c r="FQ14" s="12"/>
      <c r="GI14" s="20" t="s">
        <v>2</v>
      </c>
      <c r="GJ14" s="20">
        <f>SUM(GH15:GH15)</f>
        <v>0</v>
      </c>
      <c r="GK14" s="12"/>
      <c r="GL14" s="12"/>
      <c r="HD14" s="20" t="s">
        <v>2</v>
      </c>
      <c r="HE14" s="20">
        <f>SUM(HC15:HC15)</f>
        <v>0</v>
      </c>
      <c r="HF14" s="12"/>
      <c r="HG14" s="12"/>
    </row>
    <row r="15" spans="1:231" x14ac:dyDescent="0.25">
      <c r="A15">
        <v>1</v>
      </c>
      <c r="B15" s="4" t="s">
        <v>41</v>
      </c>
      <c r="D15" s="3"/>
      <c r="E15" s="12">
        <v>8</v>
      </c>
      <c r="V15" s="4" t="s">
        <v>41</v>
      </c>
      <c r="X15" s="12"/>
      <c r="Y15" s="12">
        <v>8</v>
      </c>
      <c r="AQ15" s="4" t="s">
        <v>41</v>
      </c>
      <c r="AT15" s="12">
        <v>1</v>
      </c>
      <c r="AU15" s="12">
        <v>8</v>
      </c>
      <c r="BA15">
        <v>1</v>
      </c>
      <c r="BM15" s="4" t="s">
        <v>41</v>
      </c>
      <c r="BO15" s="12">
        <v>1</v>
      </c>
      <c r="BP15" s="12">
        <v>8</v>
      </c>
      <c r="BV15">
        <v>1</v>
      </c>
      <c r="CH15" s="4" t="s">
        <v>41</v>
      </c>
      <c r="CJ15" s="12"/>
      <c r="CK15" s="12">
        <v>8</v>
      </c>
      <c r="DC15" s="4" t="s">
        <v>41</v>
      </c>
      <c r="DE15" s="12"/>
      <c r="DF15" s="12">
        <v>8</v>
      </c>
      <c r="DX15" s="4" t="s">
        <v>41</v>
      </c>
      <c r="DZ15" s="12"/>
      <c r="EA15" s="12">
        <v>8</v>
      </c>
      <c r="ES15" s="4" t="s">
        <v>41</v>
      </c>
      <c r="EU15" s="12">
        <v>1</v>
      </c>
      <c r="EV15" s="12">
        <v>8</v>
      </c>
      <c r="FB15">
        <v>1</v>
      </c>
      <c r="FN15" s="4" t="s">
        <v>41</v>
      </c>
      <c r="FP15" s="12">
        <v>1</v>
      </c>
      <c r="FQ15" s="12">
        <v>8</v>
      </c>
      <c r="FW15">
        <v>1</v>
      </c>
      <c r="GI15" s="4" t="s">
        <v>41</v>
      </c>
      <c r="GK15" s="12"/>
      <c r="GL15" s="12">
        <v>8</v>
      </c>
      <c r="HD15" s="4" t="s">
        <v>41</v>
      </c>
      <c r="HF15" s="12"/>
      <c r="HG15" s="12">
        <v>8</v>
      </c>
    </row>
    <row r="16" spans="1:231" x14ac:dyDescent="0.25">
      <c r="B16" s="20" t="s">
        <v>3</v>
      </c>
      <c r="C16" s="20">
        <f>SUM(A17:A19)</f>
        <v>3</v>
      </c>
      <c r="D16" s="3"/>
      <c r="E16" s="12"/>
      <c r="V16" s="20" t="s">
        <v>3</v>
      </c>
      <c r="W16" s="20">
        <f>SUM(U17:U19)</f>
        <v>0</v>
      </c>
      <c r="X16" s="12"/>
      <c r="Y16" s="12"/>
      <c r="AQ16" s="20" t="s">
        <v>3</v>
      </c>
      <c r="AR16" s="20">
        <f>SUM(AP17:AP19)</f>
        <v>0</v>
      </c>
      <c r="AS16" s="21"/>
      <c r="AT16" s="12"/>
      <c r="AU16" s="12"/>
      <c r="BM16" s="20" t="s">
        <v>3</v>
      </c>
      <c r="BN16" s="20">
        <f>SUM(BL17:BL19)</f>
        <v>0</v>
      </c>
      <c r="BO16" s="12"/>
      <c r="BP16" s="12"/>
      <c r="CH16" s="20" t="s">
        <v>3</v>
      </c>
      <c r="CI16" s="20">
        <f>SUM(CG17:CG19)</f>
        <v>0</v>
      </c>
      <c r="CJ16" s="12"/>
      <c r="CK16" s="12"/>
      <c r="DC16" s="20" t="s">
        <v>3</v>
      </c>
      <c r="DD16" s="20">
        <f>SUM(DB17:DB19)</f>
        <v>0</v>
      </c>
      <c r="DE16" s="12"/>
      <c r="DF16" s="12"/>
      <c r="DX16" s="20" t="s">
        <v>3</v>
      </c>
      <c r="DY16" s="20">
        <f>SUM(DW17:DW19)</f>
        <v>0</v>
      </c>
      <c r="DZ16" s="12"/>
      <c r="EA16" s="12"/>
      <c r="ES16" s="20" t="s">
        <v>3</v>
      </c>
      <c r="ET16" s="20">
        <f>SUM(ER17:ER19)</f>
        <v>0</v>
      </c>
      <c r="EU16" s="12"/>
      <c r="EV16" s="12"/>
      <c r="FN16" s="20" t="s">
        <v>3</v>
      </c>
      <c r="FO16" s="20">
        <f>SUM(FM17:FM19)</f>
        <v>0</v>
      </c>
      <c r="FP16" s="12"/>
      <c r="FQ16" s="12"/>
      <c r="GI16" s="20" t="s">
        <v>3</v>
      </c>
      <c r="GJ16" s="20">
        <f>SUM(GH17:GH19)</f>
        <v>0</v>
      </c>
      <c r="GK16" s="12"/>
      <c r="GL16" s="12"/>
      <c r="HD16" s="20" t="s">
        <v>3</v>
      </c>
      <c r="HE16" s="20">
        <f>SUM(HC17:HC19)</f>
        <v>0</v>
      </c>
      <c r="HF16" s="12"/>
      <c r="HG16" s="12"/>
    </row>
    <row r="17" spans="1:229" x14ac:dyDescent="0.25">
      <c r="A17">
        <v>1</v>
      </c>
      <c r="B17" s="31" t="s">
        <v>341</v>
      </c>
      <c r="C17" s="1"/>
      <c r="D17" s="3"/>
      <c r="E17" s="12">
        <v>16</v>
      </c>
      <c r="V17" s="31" t="s">
        <v>341</v>
      </c>
      <c r="W17" s="1"/>
      <c r="X17" s="12"/>
      <c r="Y17" s="12">
        <v>16</v>
      </c>
      <c r="AQ17" s="31" t="s">
        <v>341</v>
      </c>
      <c r="AR17" s="1"/>
      <c r="AT17" s="12"/>
      <c r="AU17" s="12">
        <v>16</v>
      </c>
      <c r="BM17" s="31" t="s">
        <v>341</v>
      </c>
      <c r="BN17" s="1"/>
      <c r="BO17" s="12">
        <v>1</v>
      </c>
      <c r="BP17" s="12">
        <v>16</v>
      </c>
      <c r="CD17">
        <v>1</v>
      </c>
      <c r="CH17" s="31" t="s">
        <v>341</v>
      </c>
      <c r="CI17" s="1"/>
      <c r="CJ17" s="12"/>
      <c r="CK17" s="12">
        <v>16</v>
      </c>
      <c r="DC17" s="31" t="s">
        <v>341</v>
      </c>
      <c r="DD17" s="1"/>
      <c r="DE17" s="12"/>
      <c r="DF17" s="12">
        <v>16</v>
      </c>
      <c r="DX17" s="31" t="s">
        <v>341</v>
      </c>
      <c r="DY17" s="1"/>
      <c r="DZ17" s="12"/>
      <c r="EA17" s="12">
        <v>16</v>
      </c>
      <c r="ES17" s="31" t="s">
        <v>341</v>
      </c>
      <c r="ET17" s="1"/>
      <c r="EU17" s="12"/>
      <c r="EV17" s="12">
        <v>16</v>
      </c>
      <c r="FN17" s="31" t="s">
        <v>341</v>
      </c>
      <c r="FO17" s="1"/>
      <c r="FP17" s="12"/>
      <c r="FQ17" s="12">
        <v>16</v>
      </c>
      <c r="GI17" s="31" t="s">
        <v>341</v>
      </c>
      <c r="GJ17" s="1"/>
      <c r="GK17" s="12">
        <v>1</v>
      </c>
      <c r="GL17" s="12">
        <v>16</v>
      </c>
      <c r="GZ17">
        <v>1</v>
      </c>
      <c r="HD17" s="31" t="s">
        <v>341</v>
      </c>
      <c r="HE17" s="1"/>
      <c r="HF17" s="12">
        <v>1</v>
      </c>
      <c r="HG17" s="12">
        <v>16</v>
      </c>
      <c r="HU17">
        <v>1</v>
      </c>
    </row>
    <row r="18" spans="1:229" x14ac:dyDescent="0.25">
      <c r="A18">
        <v>1</v>
      </c>
      <c r="B18" s="4" t="s">
        <v>42</v>
      </c>
      <c r="D18" s="3"/>
      <c r="E18" s="12">
        <v>11</v>
      </c>
      <c r="V18" s="4" t="s">
        <v>42</v>
      </c>
      <c r="X18" s="12"/>
      <c r="Y18" s="12">
        <v>11</v>
      </c>
      <c r="AQ18" s="4" t="s">
        <v>42</v>
      </c>
      <c r="AT18" s="12"/>
      <c r="AU18" s="12">
        <v>11</v>
      </c>
      <c r="BM18" s="4" t="s">
        <v>42</v>
      </c>
      <c r="BO18" s="12">
        <v>1</v>
      </c>
      <c r="BP18" s="12">
        <v>11</v>
      </c>
      <c r="BY18">
        <v>1</v>
      </c>
      <c r="CH18" s="4" t="s">
        <v>42</v>
      </c>
      <c r="CJ18" s="12"/>
      <c r="CK18" s="12">
        <v>11</v>
      </c>
      <c r="DC18" s="4" t="s">
        <v>42</v>
      </c>
      <c r="DE18" s="12"/>
      <c r="DF18" s="12">
        <v>11</v>
      </c>
      <c r="DX18" s="4" t="s">
        <v>42</v>
      </c>
      <c r="DZ18" s="12"/>
      <c r="EA18" s="12">
        <v>11</v>
      </c>
      <c r="ES18" s="4" t="s">
        <v>42</v>
      </c>
      <c r="EU18" s="12"/>
      <c r="EV18" s="12">
        <v>11</v>
      </c>
      <c r="FN18" s="4" t="s">
        <v>42</v>
      </c>
      <c r="FP18" s="12">
        <v>1</v>
      </c>
      <c r="FQ18" s="12">
        <v>11</v>
      </c>
      <c r="FZ18">
        <v>1</v>
      </c>
      <c r="GI18" s="4" t="s">
        <v>42</v>
      </c>
      <c r="GK18" s="12"/>
      <c r="GL18" s="12">
        <v>11</v>
      </c>
      <c r="HD18" s="4" t="s">
        <v>42</v>
      </c>
      <c r="HF18" s="12"/>
      <c r="HG18" s="12">
        <v>11</v>
      </c>
    </row>
    <row r="19" spans="1:229" x14ac:dyDescent="0.25">
      <c r="A19">
        <v>1</v>
      </c>
      <c r="B19" s="31" t="s">
        <v>342</v>
      </c>
      <c r="D19" s="3"/>
      <c r="E19" s="12">
        <v>15</v>
      </c>
      <c r="V19" s="31" t="s">
        <v>342</v>
      </c>
      <c r="X19" s="12"/>
      <c r="Y19" s="12">
        <v>15</v>
      </c>
      <c r="AQ19" s="31" t="s">
        <v>342</v>
      </c>
      <c r="AT19" s="12"/>
      <c r="AU19" s="12">
        <v>15</v>
      </c>
      <c r="BM19" s="31" t="s">
        <v>342</v>
      </c>
      <c r="BO19" s="12">
        <v>1</v>
      </c>
      <c r="BP19" s="12">
        <v>15</v>
      </c>
      <c r="CC19">
        <v>1</v>
      </c>
      <c r="CH19" s="31" t="s">
        <v>342</v>
      </c>
      <c r="CJ19" s="12"/>
      <c r="CK19" s="12">
        <v>15</v>
      </c>
      <c r="DC19" s="31" t="s">
        <v>342</v>
      </c>
      <c r="DE19" s="12"/>
      <c r="DF19" s="12">
        <v>15</v>
      </c>
      <c r="DX19" s="31" t="s">
        <v>342</v>
      </c>
      <c r="DZ19" s="12"/>
      <c r="EA19" s="12">
        <v>15</v>
      </c>
      <c r="ES19" s="31" t="s">
        <v>342</v>
      </c>
      <c r="EU19" s="12"/>
      <c r="EV19" s="12">
        <v>15</v>
      </c>
      <c r="FN19" s="31" t="s">
        <v>342</v>
      </c>
      <c r="FP19" s="12">
        <v>1</v>
      </c>
      <c r="FQ19" s="12">
        <v>15</v>
      </c>
      <c r="GD19">
        <v>1</v>
      </c>
      <c r="GI19" s="31" t="s">
        <v>342</v>
      </c>
      <c r="GK19" s="12"/>
      <c r="GL19" s="12">
        <v>15</v>
      </c>
      <c r="HD19" s="31" t="s">
        <v>342</v>
      </c>
      <c r="HF19" s="12">
        <v>1</v>
      </c>
      <c r="HG19" s="12">
        <v>15</v>
      </c>
      <c r="HT19">
        <v>1</v>
      </c>
    </row>
    <row r="20" spans="1:229" x14ac:dyDescent="0.25">
      <c r="B20" s="20" t="s">
        <v>4</v>
      </c>
      <c r="C20" s="20">
        <f>SUM(A21:A28)</f>
        <v>8</v>
      </c>
      <c r="D20" s="3"/>
      <c r="E20" s="12"/>
      <c r="V20" s="20" t="s">
        <v>4</v>
      </c>
      <c r="W20" s="20">
        <f>SUM(U21:U28)</f>
        <v>0</v>
      </c>
      <c r="X20" s="12"/>
      <c r="Y20" s="12"/>
      <c r="AQ20" s="20" t="s">
        <v>4</v>
      </c>
      <c r="AR20" s="20">
        <f>SUM(AP21:AP28)</f>
        <v>0</v>
      </c>
      <c r="AS20" s="21"/>
      <c r="AT20" s="12"/>
      <c r="AU20" s="12"/>
      <c r="BM20" s="20" t="s">
        <v>4</v>
      </c>
      <c r="BN20" s="20">
        <f>SUM(BL21:BL28)</f>
        <v>0</v>
      </c>
      <c r="BO20" s="12"/>
      <c r="BP20" s="12"/>
      <c r="CH20" s="20" t="s">
        <v>4</v>
      </c>
      <c r="CI20" s="20">
        <f>SUM(CG21:CG28)</f>
        <v>0</v>
      </c>
      <c r="CJ20" s="12"/>
      <c r="CK20" s="12"/>
      <c r="DC20" s="20" t="s">
        <v>4</v>
      </c>
      <c r="DD20" s="20">
        <f>SUM(DB21:DB28)</f>
        <v>0</v>
      </c>
      <c r="DE20" s="12"/>
      <c r="DF20" s="12"/>
      <c r="DX20" s="20" t="s">
        <v>4</v>
      </c>
      <c r="DY20" s="20">
        <f>SUM(DW21:DW28)</f>
        <v>0</v>
      </c>
      <c r="DZ20" s="12"/>
      <c r="EA20" s="12"/>
      <c r="ES20" s="20" t="s">
        <v>4</v>
      </c>
      <c r="ET20" s="20">
        <f>SUM(ER21:ER28)</f>
        <v>0</v>
      </c>
      <c r="EU20" s="12"/>
      <c r="EV20" s="12"/>
      <c r="FN20" s="20" t="s">
        <v>4</v>
      </c>
      <c r="FO20" s="20">
        <f>SUM(FM21:FM28)</f>
        <v>0</v>
      </c>
      <c r="FP20" s="12"/>
      <c r="FQ20" s="12"/>
      <c r="GI20" s="20" t="s">
        <v>4</v>
      </c>
      <c r="GJ20" s="20">
        <f>SUM(GH21:GH28)</f>
        <v>0</v>
      </c>
      <c r="GK20" s="12"/>
      <c r="GL20" s="12"/>
      <c r="HD20" s="20" t="s">
        <v>4</v>
      </c>
      <c r="HE20" s="20">
        <f>SUM(HC21:HC28)</f>
        <v>0</v>
      </c>
      <c r="HF20" s="12"/>
      <c r="HG20" s="12"/>
    </row>
    <row r="21" spans="1:229" x14ac:dyDescent="0.25">
      <c r="A21">
        <v>1</v>
      </c>
      <c r="B21" s="31" t="s">
        <v>43</v>
      </c>
      <c r="D21" s="3"/>
      <c r="E21" s="12">
        <v>12</v>
      </c>
      <c r="V21" s="31" t="s">
        <v>43</v>
      </c>
      <c r="X21" s="12"/>
      <c r="Y21" s="12">
        <v>12</v>
      </c>
      <c r="AQ21" s="31" t="s">
        <v>43</v>
      </c>
      <c r="AT21" s="12"/>
      <c r="AU21" s="12">
        <v>12</v>
      </c>
      <c r="BM21" s="31" t="s">
        <v>43</v>
      </c>
      <c r="BO21" s="12"/>
      <c r="BP21" s="12">
        <v>12</v>
      </c>
      <c r="CH21" s="31" t="s">
        <v>43</v>
      </c>
      <c r="CJ21" s="12"/>
      <c r="CK21" s="12">
        <v>12</v>
      </c>
      <c r="DC21" s="31" t="s">
        <v>43</v>
      </c>
      <c r="DE21" s="12"/>
      <c r="DF21" s="12">
        <v>12</v>
      </c>
      <c r="DX21" s="31" t="s">
        <v>43</v>
      </c>
      <c r="DZ21" s="12"/>
      <c r="EA21" s="12">
        <v>12</v>
      </c>
      <c r="ES21" s="31" t="s">
        <v>43</v>
      </c>
      <c r="EU21" s="12"/>
      <c r="EV21" s="12">
        <v>12</v>
      </c>
      <c r="FN21" s="31" t="s">
        <v>43</v>
      </c>
      <c r="FP21" s="12"/>
      <c r="FQ21" s="12">
        <v>12</v>
      </c>
      <c r="GI21" s="31" t="s">
        <v>43</v>
      </c>
      <c r="GK21" s="12">
        <v>1</v>
      </c>
      <c r="GL21" s="12">
        <v>12</v>
      </c>
      <c r="GV21">
        <v>1</v>
      </c>
      <c r="HD21" s="31" t="s">
        <v>43</v>
      </c>
      <c r="HF21" s="12"/>
      <c r="HG21" s="12">
        <v>12</v>
      </c>
    </row>
    <row r="22" spans="1:229" x14ac:dyDescent="0.25">
      <c r="A22">
        <v>1</v>
      </c>
      <c r="B22" s="4" t="s">
        <v>44</v>
      </c>
      <c r="D22" s="3"/>
      <c r="E22" s="12">
        <v>7</v>
      </c>
      <c r="V22" s="4" t="s">
        <v>44</v>
      </c>
      <c r="X22" s="12"/>
      <c r="Y22" s="12">
        <v>7</v>
      </c>
      <c r="AQ22" s="4" t="s">
        <v>44</v>
      </c>
      <c r="AT22" s="12">
        <v>1</v>
      </c>
      <c r="AU22" s="12">
        <v>7</v>
      </c>
      <c r="AZ22">
        <v>1</v>
      </c>
      <c r="BM22" s="4" t="s">
        <v>44</v>
      </c>
      <c r="BO22" s="12"/>
      <c r="BP22" s="12">
        <v>7</v>
      </c>
      <c r="CH22" s="4" t="s">
        <v>44</v>
      </c>
      <c r="CJ22" s="12"/>
      <c r="CK22" s="12">
        <v>7</v>
      </c>
      <c r="DC22" s="4" t="s">
        <v>44</v>
      </c>
      <c r="DE22" s="12"/>
      <c r="DF22" s="12">
        <v>7</v>
      </c>
      <c r="DX22" s="4" t="s">
        <v>44</v>
      </c>
      <c r="DZ22" s="12">
        <v>1</v>
      </c>
      <c r="EA22" s="12">
        <v>7</v>
      </c>
      <c r="EF22">
        <v>1</v>
      </c>
      <c r="ES22" s="4" t="s">
        <v>44</v>
      </c>
      <c r="EU22" s="12">
        <v>1</v>
      </c>
      <c r="EV22" s="12">
        <v>7</v>
      </c>
      <c r="FA22">
        <v>1</v>
      </c>
      <c r="FN22" s="4" t="s">
        <v>44</v>
      </c>
      <c r="FP22" s="12">
        <v>1</v>
      </c>
      <c r="FQ22" s="12">
        <v>7</v>
      </c>
      <c r="FV22">
        <v>1</v>
      </c>
      <c r="GI22" s="4" t="s">
        <v>44</v>
      </c>
      <c r="GK22" s="12"/>
      <c r="GL22" s="12">
        <v>7</v>
      </c>
      <c r="HD22" s="4" t="s">
        <v>44</v>
      </c>
      <c r="HF22" s="12"/>
      <c r="HG22" s="12">
        <v>7</v>
      </c>
    </row>
    <row r="23" spans="1:229" x14ac:dyDescent="0.25">
      <c r="A23">
        <v>1</v>
      </c>
      <c r="B23" s="4" t="s">
        <v>45</v>
      </c>
      <c r="D23" s="3"/>
      <c r="E23" s="12">
        <v>9</v>
      </c>
      <c r="V23" s="4" t="s">
        <v>45</v>
      </c>
      <c r="X23" s="12"/>
      <c r="Y23" s="12">
        <v>9</v>
      </c>
      <c r="AQ23" s="4" t="s">
        <v>45</v>
      </c>
      <c r="AT23" s="12">
        <v>1</v>
      </c>
      <c r="AU23" s="12">
        <v>9</v>
      </c>
      <c r="BB23">
        <v>1</v>
      </c>
      <c r="BM23" s="4" t="s">
        <v>45</v>
      </c>
      <c r="BO23" s="12"/>
      <c r="BP23" s="12">
        <v>9</v>
      </c>
      <c r="CH23" s="4" t="s">
        <v>45</v>
      </c>
      <c r="CJ23" s="12"/>
      <c r="CK23" s="12">
        <v>9</v>
      </c>
      <c r="DC23" s="4" t="s">
        <v>45</v>
      </c>
      <c r="DE23" s="12"/>
      <c r="DF23" s="12">
        <v>9</v>
      </c>
      <c r="DX23" s="4" t="s">
        <v>45</v>
      </c>
      <c r="DZ23" s="12"/>
      <c r="EA23" s="12">
        <v>9</v>
      </c>
      <c r="ES23" s="4" t="s">
        <v>45</v>
      </c>
      <c r="EU23" s="12">
        <v>1</v>
      </c>
      <c r="EV23" s="12">
        <v>9</v>
      </c>
      <c r="FC23">
        <v>1</v>
      </c>
      <c r="FN23" s="4" t="s">
        <v>45</v>
      </c>
      <c r="FP23" s="12"/>
      <c r="FQ23" s="12">
        <v>9</v>
      </c>
      <c r="GI23" s="4" t="s">
        <v>45</v>
      </c>
      <c r="GK23" s="12"/>
      <c r="GL23" s="12">
        <v>9</v>
      </c>
      <c r="HD23" s="4" t="s">
        <v>45</v>
      </c>
      <c r="HF23" s="12"/>
      <c r="HG23" s="12">
        <v>9</v>
      </c>
    </row>
    <row r="24" spans="1:229" x14ac:dyDescent="0.25">
      <c r="A24">
        <v>1</v>
      </c>
      <c r="B24" s="31" t="s">
        <v>47</v>
      </c>
      <c r="D24" s="12">
        <v>1</v>
      </c>
      <c r="E24" s="12">
        <v>11</v>
      </c>
      <c r="N24">
        <v>1</v>
      </c>
      <c r="V24" s="31" t="s">
        <v>47</v>
      </c>
      <c r="X24" s="12">
        <v>1</v>
      </c>
      <c r="Y24" s="12">
        <v>11</v>
      </c>
      <c r="AH24">
        <v>1</v>
      </c>
      <c r="AQ24" s="31" t="s">
        <v>47</v>
      </c>
      <c r="AT24" s="12"/>
      <c r="AU24" s="12">
        <v>11</v>
      </c>
      <c r="BM24" s="31" t="s">
        <v>47</v>
      </c>
      <c r="BO24" s="12"/>
      <c r="BP24" s="12">
        <v>11</v>
      </c>
      <c r="CH24" s="31" t="s">
        <v>47</v>
      </c>
      <c r="CJ24" s="12">
        <v>1</v>
      </c>
      <c r="CK24" s="12">
        <v>11</v>
      </c>
      <c r="CT24">
        <v>1</v>
      </c>
      <c r="DC24" s="31" t="s">
        <v>47</v>
      </c>
      <c r="DE24" s="12">
        <v>1</v>
      </c>
      <c r="DF24" s="12">
        <v>11</v>
      </c>
      <c r="DO24">
        <v>1</v>
      </c>
      <c r="DX24" s="31" t="s">
        <v>47</v>
      </c>
      <c r="DZ24" s="12"/>
      <c r="EA24" s="12">
        <v>11</v>
      </c>
      <c r="ES24" s="31" t="s">
        <v>47</v>
      </c>
      <c r="EU24" s="12"/>
      <c r="EV24" s="12">
        <v>11</v>
      </c>
      <c r="FN24" s="31" t="s">
        <v>47</v>
      </c>
      <c r="FP24" s="12"/>
      <c r="FQ24" s="12">
        <v>11</v>
      </c>
      <c r="GI24" s="31" t="s">
        <v>47</v>
      </c>
      <c r="GK24" s="12"/>
      <c r="GL24" s="12">
        <v>11</v>
      </c>
      <c r="HD24" s="31" t="s">
        <v>47</v>
      </c>
      <c r="HF24" s="12"/>
      <c r="HG24" s="12">
        <v>11</v>
      </c>
    </row>
    <row r="25" spans="1:229" x14ac:dyDescent="0.25">
      <c r="A25">
        <v>1</v>
      </c>
      <c r="B25" s="31" t="s">
        <v>46</v>
      </c>
      <c r="D25" s="12">
        <v>1</v>
      </c>
      <c r="E25" s="12">
        <v>9</v>
      </c>
      <c r="L25">
        <v>1</v>
      </c>
      <c r="V25" s="31" t="s">
        <v>46</v>
      </c>
      <c r="X25" s="12">
        <v>1</v>
      </c>
      <c r="Y25" s="12">
        <v>9</v>
      </c>
      <c r="AF25">
        <v>1</v>
      </c>
      <c r="AQ25" s="31" t="s">
        <v>46</v>
      </c>
      <c r="AT25" s="12"/>
      <c r="AU25" s="12">
        <v>9</v>
      </c>
      <c r="BM25" s="31" t="s">
        <v>46</v>
      </c>
      <c r="BO25" s="12"/>
      <c r="BP25" s="12">
        <v>9</v>
      </c>
      <c r="CH25" s="31" t="s">
        <v>46</v>
      </c>
      <c r="CJ25" s="12">
        <v>1</v>
      </c>
      <c r="CK25" s="12">
        <v>9</v>
      </c>
      <c r="CR25">
        <v>1</v>
      </c>
      <c r="DC25" s="31" t="s">
        <v>46</v>
      </c>
      <c r="DE25" s="12">
        <v>1</v>
      </c>
      <c r="DF25" s="12">
        <v>9</v>
      </c>
      <c r="DM25">
        <v>1</v>
      </c>
      <c r="DX25" s="31" t="s">
        <v>46</v>
      </c>
      <c r="DZ25" s="12"/>
      <c r="EA25" s="12">
        <v>9</v>
      </c>
      <c r="ES25" s="31" t="s">
        <v>46</v>
      </c>
      <c r="EU25" s="12"/>
      <c r="EV25" s="12">
        <v>9</v>
      </c>
      <c r="FN25" s="31" t="s">
        <v>46</v>
      </c>
      <c r="FP25" s="12"/>
      <c r="FQ25" s="12">
        <v>9</v>
      </c>
      <c r="GI25" s="31" t="s">
        <v>46</v>
      </c>
      <c r="GK25" s="12"/>
      <c r="GL25" s="12">
        <v>9</v>
      </c>
      <c r="HD25" s="31" t="s">
        <v>46</v>
      </c>
      <c r="HF25" s="12"/>
      <c r="HG25" s="12">
        <v>9</v>
      </c>
    </row>
    <row r="26" spans="1:229" x14ac:dyDescent="0.25">
      <c r="A26">
        <v>1</v>
      </c>
      <c r="B26" s="31" t="s">
        <v>283</v>
      </c>
      <c r="D26" s="3"/>
      <c r="E26" s="12">
        <v>12</v>
      </c>
      <c r="V26" s="31" t="s">
        <v>283</v>
      </c>
      <c r="X26" s="12"/>
      <c r="Y26" s="12">
        <v>12</v>
      </c>
      <c r="AQ26" s="31" t="s">
        <v>283</v>
      </c>
      <c r="AT26" s="12"/>
      <c r="AU26" s="12">
        <v>12</v>
      </c>
      <c r="BM26" s="31" t="s">
        <v>283</v>
      </c>
      <c r="BO26" s="12">
        <v>1</v>
      </c>
      <c r="BP26" s="12">
        <v>12</v>
      </c>
      <c r="BZ26">
        <v>1</v>
      </c>
      <c r="CH26" s="31" t="s">
        <v>283</v>
      </c>
      <c r="CJ26" s="12"/>
      <c r="CK26" s="12">
        <v>12</v>
      </c>
      <c r="DC26" s="31" t="s">
        <v>283</v>
      </c>
      <c r="DE26" s="12"/>
      <c r="DF26" s="12">
        <v>12</v>
      </c>
      <c r="DX26" s="31" t="s">
        <v>283</v>
      </c>
      <c r="DZ26" s="12"/>
      <c r="EA26" s="12">
        <v>12</v>
      </c>
      <c r="ES26" s="31" t="s">
        <v>283</v>
      </c>
      <c r="EU26" s="12"/>
      <c r="EV26" s="12">
        <v>12</v>
      </c>
      <c r="FN26" s="31" t="s">
        <v>283</v>
      </c>
      <c r="FP26" s="12"/>
      <c r="FQ26" s="12">
        <v>12</v>
      </c>
      <c r="GI26" s="31" t="s">
        <v>283</v>
      </c>
      <c r="GK26" s="12"/>
      <c r="GL26" s="12">
        <v>12</v>
      </c>
      <c r="HD26" s="31" t="s">
        <v>283</v>
      </c>
      <c r="HF26" s="12">
        <v>1</v>
      </c>
      <c r="HG26" s="12">
        <v>12</v>
      </c>
      <c r="HQ26">
        <v>1</v>
      </c>
    </row>
    <row r="27" spans="1:229" x14ac:dyDescent="0.25">
      <c r="A27">
        <v>1</v>
      </c>
      <c r="B27" s="31" t="s">
        <v>256</v>
      </c>
      <c r="D27" s="3"/>
      <c r="E27" s="12">
        <v>3</v>
      </c>
      <c r="V27" s="31" t="s">
        <v>256</v>
      </c>
      <c r="X27" s="12"/>
      <c r="Y27" s="12">
        <v>3</v>
      </c>
      <c r="AQ27" s="31" t="s">
        <v>256</v>
      </c>
      <c r="AT27" s="12"/>
      <c r="AU27" s="12">
        <v>3</v>
      </c>
      <c r="BM27" s="31" t="s">
        <v>256</v>
      </c>
      <c r="BO27" s="12">
        <v>1</v>
      </c>
      <c r="BP27" s="12">
        <v>3</v>
      </c>
      <c r="BQ27">
        <v>1</v>
      </c>
      <c r="CH27" s="31" t="s">
        <v>256</v>
      </c>
      <c r="CJ27" s="12"/>
      <c r="CK27" s="12">
        <v>3</v>
      </c>
      <c r="DC27" s="31" t="s">
        <v>256</v>
      </c>
      <c r="DE27" s="12"/>
      <c r="DF27" s="12">
        <v>3</v>
      </c>
      <c r="DX27" s="31" t="s">
        <v>256</v>
      </c>
      <c r="DZ27" s="12"/>
      <c r="EA27" s="12">
        <v>3</v>
      </c>
      <c r="ES27" s="31" t="s">
        <v>256</v>
      </c>
      <c r="EU27" s="12"/>
      <c r="EV27" s="12">
        <v>3</v>
      </c>
      <c r="FN27" s="31" t="s">
        <v>256</v>
      </c>
      <c r="FP27" s="12"/>
      <c r="FQ27" s="12">
        <v>3</v>
      </c>
      <c r="GI27" s="31" t="s">
        <v>256</v>
      </c>
      <c r="GK27" s="12"/>
      <c r="GL27" s="12">
        <v>3</v>
      </c>
      <c r="HD27" s="31" t="s">
        <v>256</v>
      </c>
      <c r="HF27" s="12">
        <v>1</v>
      </c>
      <c r="HG27" s="12">
        <v>3</v>
      </c>
      <c r="HH27">
        <v>1</v>
      </c>
    </row>
    <row r="28" spans="1:229" x14ac:dyDescent="0.25">
      <c r="A28">
        <v>1</v>
      </c>
      <c r="B28" s="31" t="s">
        <v>48</v>
      </c>
      <c r="D28" s="3"/>
      <c r="E28" s="12">
        <v>8</v>
      </c>
      <c r="V28" s="31" t="s">
        <v>48</v>
      </c>
      <c r="X28" s="12"/>
      <c r="Y28" s="12">
        <v>8</v>
      </c>
      <c r="AQ28" s="31" t="s">
        <v>48</v>
      </c>
      <c r="AT28" s="12">
        <v>1</v>
      </c>
      <c r="AU28" s="12">
        <v>8</v>
      </c>
      <c r="BA28">
        <v>1</v>
      </c>
      <c r="BM28" s="31" t="s">
        <v>48</v>
      </c>
      <c r="BO28" s="12"/>
      <c r="BP28" s="12">
        <v>8</v>
      </c>
      <c r="CH28" s="31" t="s">
        <v>48</v>
      </c>
      <c r="CJ28" s="12"/>
      <c r="CK28" s="12">
        <v>8</v>
      </c>
      <c r="DC28" s="31" t="s">
        <v>48</v>
      </c>
      <c r="DE28" s="12"/>
      <c r="DF28" s="12">
        <v>8</v>
      </c>
      <c r="DX28" s="31" t="s">
        <v>48</v>
      </c>
      <c r="DZ28" s="12">
        <v>1</v>
      </c>
      <c r="EA28" s="12">
        <v>8</v>
      </c>
      <c r="EG28">
        <v>1</v>
      </c>
      <c r="ES28" s="31" t="s">
        <v>48</v>
      </c>
      <c r="EU28" s="12"/>
      <c r="EV28" s="12">
        <v>8</v>
      </c>
      <c r="FN28" s="31" t="s">
        <v>48</v>
      </c>
      <c r="FP28" s="12"/>
      <c r="FQ28" s="12">
        <v>8</v>
      </c>
      <c r="GI28" s="31" t="s">
        <v>48</v>
      </c>
      <c r="GK28" s="12"/>
      <c r="GL28" s="12">
        <v>8</v>
      </c>
      <c r="HD28" s="31" t="s">
        <v>48</v>
      </c>
      <c r="HF28" s="12"/>
      <c r="HG28" s="12">
        <v>8</v>
      </c>
    </row>
    <row r="29" spans="1:229" x14ac:dyDescent="0.25">
      <c r="B29" s="20" t="s">
        <v>5</v>
      </c>
      <c r="C29" s="20">
        <f>SUM(A30:A30)</f>
        <v>1</v>
      </c>
      <c r="D29" s="3"/>
      <c r="E29" s="12"/>
      <c r="V29" s="20" t="s">
        <v>5</v>
      </c>
      <c r="W29" s="20">
        <f>SUM(U30:U30)</f>
        <v>0</v>
      </c>
      <c r="X29" s="12"/>
      <c r="Y29" s="12"/>
      <c r="AQ29" s="20" t="s">
        <v>5</v>
      </c>
      <c r="AR29" s="20">
        <f>SUM(AP30:AP30)</f>
        <v>0</v>
      </c>
      <c r="AS29" s="21"/>
      <c r="AT29" s="12"/>
      <c r="AU29" s="12"/>
      <c r="BM29" s="20" t="s">
        <v>5</v>
      </c>
      <c r="BN29" s="20">
        <f>SUM(BL30:BL30)</f>
        <v>0</v>
      </c>
      <c r="BO29" s="12"/>
      <c r="BP29" s="12"/>
      <c r="CH29" s="20" t="s">
        <v>5</v>
      </c>
      <c r="CI29" s="20">
        <f>SUM(CG30:CG30)</f>
        <v>0</v>
      </c>
      <c r="CJ29" s="12"/>
      <c r="CK29" s="12"/>
      <c r="DC29" s="20" t="s">
        <v>5</v>
      </c>
      <c r="DD29" s="20">
        <f>SUM(DB30:DB30)</f>
        <v>0</v>
      </c>
      <c r="DE29" s="12"/>
      <c r="DF29" s="12"/>
      <c r="DX29" s="20" t="s">
        <v>5</v>
      </c>
      <c r="DY29" s="20">
        <f>SUM(DW30:DW30)</f>
        <v>0</v>
      </c>
      <c r="DZ29" s="12"/>
      <c r="EA29" s="12"/>
      <c r="ES29" s="20" t="s">
        <v>5</v>
      </c>
      <c r="ET29" s="20">
        <f>SUM(ER30:ER30)</f>
        <v>0</v>
      </c>
      <c r="EU29" s="12"/>
      <c r="EV29" s="12"/>
      <c r="FN29" s="20" t="s">
        <v>5</v>
      </c>
      <c r="FO29" s="20">
        <f>SUM(FM30:FM30)</f>
        <v>0</v>
      </c>
      <c r="FP29" s="12"/>
      <c r="FQ29" s="12"/>
      <c r="GI29" s="20" t="s">
        <v>5</v>
      </c>
      <c r="GJ29" s="20">
        <f>SUM(GH30:GH30)</f>
        <v>0</v>
      </c>
      <c r="GK29" s="12"/>
      <c r="GL29" s="12"/>
      <c r="HD29" s="20" t="s">
        <v>5</v>
      </c>
      <c r="HE29" s="20">
        <f>SUM(HC30:HC30)</f>
        <v>0</v>
      </c>
      <c r="HF29" s="12"/>
      <c r="HG29" s="12"/>
    </row>
    <row r="30" spans="1:229" x14ac:dyDescent="0.25">
      <c r="A30">
        <v>1</v>
      </c>
      <c r="B30" s="31" t="s">
        <v>257</v>
      </c>
      <c r="D30" s="3"/>
      <c r="E30" s="12">
        <v>5</v>
      </c>
      <c r="V30" s="31" t="s">
        <v>257</v>
      </c>
      <c r="X30" s="12"/>
      <c r="Y30" s="12">
        <v>5</v>
      </c>
      <c r="AQ30" s="31" t="s">
        <v>257</v>
      </c>
      <c r="AT30" s="12"/>
      <c r="AU30" s="12">
        <v>5</v>
      </c>
      <c r="BM30" s="31" t="s">
        <v>257</v>
      </c>
      <c r="BO30" s="12">
        <v>1</v>
      </c>
      <c r="BP30" s="12">
        <v>5</v>
      </c>
      <c r="BS30">
        <v>1</v>
      </c>
      <c r="CH30" s="31" t="s">
        <v>257</v>
      </c>
      <c r="CJ30" s="12"/>
      <c r="CK30" s="12">
        <v>5</v>
      </c>
      <c r="DC30" s="31" t="s">
        <v>257</v>
      </c>
      <c r="DE30" s="12"/>
      <c r="DF30" s="12">
        <v>5</v>
      </c>
      <c r="DX30" s="31" t="s">
        <v>257</v>
      </c>
      <c r="DZ30" s="12"/>
      <c r="EA30" s="12">
        <v>5</v>
      </c>
      <c r="ES30" s="31" t="s">
        <v>257</v>
      </c>
      <c r="EU30" s="12"/>
      <c r="EV30" s="12">
        <v>5</v>
      </c>
      <c r="FN30" s="31" t="s">
        <v>257</v>
      </c>
      <c r="FP30" s="12"/>
      <c r="FQ30" s="12">
        <v>5</v>
      </c>
      <c r="GI30" s="31" t="s">
        <v>257</v>
      </c>
      <c r="GK30" s="12"/>
      <c r="GL30" s="12">
        <v>5</v>
      </c>
      <c r="HD30" s="31" t="s">
        <v>257</v>
      </c>
      <c r="HF30" s="12">
        <v>1</v>
      </c>
      <c r="HG30" s="12">
        <v>5</v>
      </c>
      <c r="HJ30">
        <v>1</v>
      </c>
    </row>
    <row r="31" spans="1:229" x14ac:dyDescent="0.25">
      <c r="B31" s="20" t="s">
        <v>258</v>
      </c>
      <c r="C31" s="20">
        <f>SUM(A32:A34)</f>
        <v>3</v>
      </c>
      <c r="D31" s="3"/>
      <c r="E31" s="12"/>
      <c r="V31" s="20" t="s">
        <v>258</v>
      </c>
      <c r="W31" s="20">
        <f>SUM(U32:U34)</f>
        <v>0</v>
      </c>
      <c r="X31" s="12"/>
      <c r="Y31" s="12"/>
      <c r="AQ31" s="20" t="s">
        <v>258</v>
      </c>
      <c r="AR31" s="20">
        <f>SUM(AP32:AP34)</f>
        <v>0</v>
      </c>
      <c r="AS31" s="21"/>
      <c r="AT31" s="12"/>
      <c r="AU31" s="12"/>
      <c r="BM31" s="20" t="s">
        <v>258</v>
      </c>
      <c r="BN31" s="20">
        <f>SUM(BL32:BL34)</f>
        <v>0</v>
      </c>
      <c r="BO31" s="12"/>
      <c r="BP31" s="12"/>
      <c r="CH31" s="20" t="s">
        <v>258</v>
      </c>
      <c r="CI31" s="20">
        <f>SUM(CG32:CG34)</f>
        <v>0</v>
      </c>
      <c r="CJ31" s="12"/>
      <c r="CK31" s="12"/>
      <c r="DC31" s="20" t="s">
        <v>258</v>
      </c>
      <c r="DD31" s="20">
        <f>SUM(DB32:DB34)</f>
        <v>0</v>
      </c>
      <c r="DE31" s="12"/>
      <c r="DF31" s="12"/>
      <c r="DX31" s="20" t="s">
        <v>258</v>
      </c>
      <c r="DY31" s="20">
        <f>SUM(DW32:DW34)</f>
        <v>0</v>
      </c>
      <c r="DZ31" s="12"/>
      <c r="EA31" s="12"/>
      <c r="ES31" s="20" t="s">
        <v>258</v>
      </c>
      <c r="ET31" s="20">
        <f>SUM(ER32:ER34)</f>
        <v>0</v>
      </c>
      <c r="EU31" s="12"/>
      <c r="EV31" s="12"/>
      <c r="FN31" s="20" t="s">
        <v>258</v>
      </c>
      <c r="FO31" s="20">
        <f>SUM(FM32:FM34)</f>
        <v>0</v>
      </c>
      <c r="FP31" s="12"/>
      <c r="FQ31" s="12"/>
      <c r="GI31" s="20" t="s">
        <v>258</v>
      </c>
      <c r="GJ31" s="20">
        <f>SUM(GH32:GH34)</f>
        <v>0</v>
      </c>
      <c r="GK31" s="12"/>
      <c r="GL31" s="12"/>
      <c r="HD31" s="20" t="s">
        <v>258</v>
      </c>
      <c r="HE31" s="20">
        <f>SUM(HC32:HC34)</f>
        <v>0</v>
      </c>
      <c r="HF31" s="12"/>
      <c r="HG31" s="12"/>
    </row>
    <row r="32" spans="1:229" x14ac:dyDescent="0.25">
      <c r="A32">
        <v>1</v>
      </c>
      <c r="B32" s="4" t="s">
        <v>49</v>
      </c>
      <c r="D32" s="3"/>
      <c r="E32" s="12">
        <v>8</v>
      </c>
      <c r="V32" s="4" t="s">
        <v>49</v>
      </c>
      <c r="X32" s="12"/>
      <c r="Y32" s="12">
        <v>8</v>
      </c>
      <c r="AQ32" s="4" t="s">
        <v>49</v>
      </c>
      <c r="AT32" s="12">
        <v>1</v>
      </c>
      <c r="AU32" s="12">
        <v>8</v>
      </c>
      <c r="BA32">
        <v>1</v>
      </c>
      <c r="BM32" s="4" t="s">
        <v>49</v>
      </c>
      <c r="BO32" s="12"/>
      <c r="BP32" s="12">
        <v>8</v>
      </c>
      <c r="CH32" s="4" t="s">
        <v>49</v>
      </c>
      <c r="CJ32" s="12"/>
      <c r="CK32" s="12">
        <v>8</v>
      </c>
      <c r="DC32" s="4" t="s">
        <v>49</v>
      </c>
      <c r="DE32" s="12"/>
      <c r="DF32" s="12">
        <v>8</v>
      </c>
      <c r="DX32" s="4" t="s">
        <v>49</v>
      </c>
      <c r="DZ32" s="12">
        <v>1</v>
      </c>
      <c r="EA32" s="12">
        <v>8</v>
      </c>
      <c r="EG32">
        <v>1</v>
      </c>
      <c r="ES32" s="4" t="s">
        <v>49</v>
      </c>
      <c r="EU32" s="12">
        <v>1</v>
      </c>
      <c r="EV32" s="12">
        <v>8</v>
      </c>
      <c r="FB32">
        <v>1</v>
      </c>
      <c r="FN32" s="4" t="s">
        <v>49</v>
      </c>
      <c r="FP32" s="12"/>
      <c r="FQ32" s="12">
        <v>8</v>
      </c>
      <c r="GI32" s="4" t="s">
        <v>49</v>
      </c>
      <c r="GK32" s="12"/>
      <c r="GL32" s="12">
        <v>8</v>
      </c>
      <c r="HD32" s="4" t="s">
        <v>49</v>
      </c>
      <c r="HF32" s="12"/>
      <c r="HG32" s="12">
        <v>8</v>
      </c>
    </row>
    <row r="33" spans="1:223" x14ac:dyDescent="0.25">
      <c r="A33">
        <v>1</v>
      </c>
      <c r="B33" s="4" t="s">
        <v>50</v>
      </c>
      <c r="D33" s="3"/>
      <c r="E33" s="12">
        <v>9</v>
      </c>
      <c r="V33" s="4" t="s">
        <v>50</v>
      </c>
      <c r="X33" s="12"/>
      <c r="Y33" s="12">
        <v>9</v>
      </c>
      <c r="AQ33" s="4" t="s">
        <v>50</v>
      </c>
      <c r="AT33" s="12"/>
      <c r="AU33" s="12">
        <v>9</v>
      </c>
      <c r="BM33" s="4" t="s">
        <v>50</v>
      </c>
      <c r="BO33" s="12">
        <v>1</v>
      </c>
      <c r="BP33" s="12">
        <v>9</v>
      </c>
      <c r="BW33">
        <v>1</v>
      </c>
      <c r="CH33" s="4" t="s">
        <v>50</v>
      </c>
      <c r="CJ33" s="12"/>
      <c r="CK33" s="12">
        <v>9</v>
      </c>
      <c r="DC33" s="4" t="s">
        <v>50</v>
      </c>
      <c r="DE33" s="12"/>
      <c r="DF33" s="12">
        <v>9</v>
      </c>
      <c r="DX33" s="4" t="s">
        <v>50</v>
      </c>
      <c r="DZ33" s="12"/>
      <c r="EA33" s="12">
        <v>9</v>
      </c>
      <c r="ES33" s="4" t="s">
        <v>50</v>
      </c>
      <c r="EU33" s="12"/>
      <c r="EV33" s="12">
        <v>9</v>
      </c>
      <c r="FN33" s="4" t="s">
        <v>50</v>
      </c>
      <c r="FP33" s="12">
        <v>1</v>
      </c>
      <c r="FQ33" s="12">
        <v>9</v>
      </c>
      <c r="FX33">
        <v>1</v>
      </c>
      <c r="GI33" s="4" t="s">
        <v>50</v>
      </c>
      <c r="GK33" s="12">
        <v>1</v>
      </c>
      <c r="GL33" s="12">
        <v>9</v>
      </c>
      <c r="GS33">
        <v>1</v>
      </c>
      <c r="HD33" s="4" t="s">
        <v>50</v>
      </c>
      <c r="HF33" s="12">
        <v>1</v>
      </c>
      <c r="HG33" s="12">
        <v>9</v>
      </c>
      <c r="HN33">
        <v>1</v>
      </c>
    </row>
    <row r="34" spans="1:223" x14ac:dyDescent="0.25">
      <c r="A34">
        <v>1</v>
      </c>
      <c r="B34" s="31" t="s">
        <v>259</v>
      </c>
      <c r="D34" s="3"/>
      <c r="E34" s="12">
        <v>4</v>
      </c>
      <c r="V34" s="31" t="s">
        <v>259</v>
      </c>
      <c r="X34" s="12"/>
      <c r="Y34" s="12">
        <v>4</v>
      </c>
      <c r="AQ34" s="31" t="s">
        <v>259</v>
      </c>
      <c r="AT34" s="12"/>
      <c r="AU34" s="12">
        <v>4</v>
      </c>
      <c r="BM34" s="31" t="s">
        <v>259</v>
      </c>
      <c r="BO34" s="12">
        <v>1</v>
      </c>
      <c r="BP34" s="12">
        <v>4</v>
      </c>
      <c r="BR34">
        <v>1</v>
      </c>
      <c r="CH34" s="31" t="s">
        <v>259</v>
      </c>
      <c r="CJ34" s="12"/>
      <c r="CK34" s="12">
        <v>4</v>
      </c>
      <c r="DC34" s="31" t="s">
        <v>259</v>
      </c>
      <c r="DE34" s="12"/>
      <c r="DF34" s="12">
        <v>4</v>
      </c>
      <c r="DX34" s="31" t="s">
        <v>259</v>
      </c>
      <c r="DZ34" s="12"/>
      <c r="EA34" s="12">
        <v>4</v>
      </c>
      <c r="ES34" s="31" t="s">
        <v>259</v>
      </c>
      <c r="EU34" s="12"/>
      <c r="EV34" s="12">
        <v>4</v>
      </c>
      <c r="FN34" s="31" t="s">
        <v>259</v>
      </c>
      <c r="FP34" s="12"/>
      <c r="FQ34" s="12">
        <v>4</v>
      </c>
      <c r="GI34" s="31" t="s">
        <v>259</v>
      </c>
      <c r="GK34" s="12"/>
      <c r="GL34" s="12">
        <v>4</v>
      </c>
      <c r="HD34" s="31" t="s">
        <v>259</v>
      </c>
      <c r="HF34" s="12">
        <v>1</v>
      </c>
      <c r="HG34" s="12">
        <v>4</v>
      </c>
      <c r="HI34">
        <v>1</v>
      </c>
    </row>
    <row r="35" spans="1:223" x14ac:dyDescent="0.25">
      <c r="B35" s="20" t="s">
        <v>6</v>
      </c>
      <c r="C35" s="20">
        <f>SUM(A36:A42)</f>
        <v>7</v>
      </c>
      <c r="D35" s="3"/>
      <c r="E35" s="12"/>
      <c r="V35" s="20" t="s">
        <v>6</v>
      </c>
      <c r="W35" s="20">
        <f>SUM(U36:U42)</f>
        <v>0</v>
      </c>
      <c r="X35" s="12"/>
      <c r="Y35" s="12"/>
      <c r="AQ35" s="20" t="s">
        <v>6</v>
      </c>
      <c r="AR35" s="20">
        <f>SUM(AP36:AP42)</f>
        <v>0</v>
      </c>
      <c r="AS35" s="21"/>
      <c r="AT35" s="12"/>
      <c r="AU35" s="12"/>
      <c r="BM35" s="20" t="s">
        <v>6</v>
      </c>
      <c r="BN35" s="20">
        <f>SUM(BL36:BL42)</f>
        <v>0</v>
      </c>
      <c r="BO35" s="12"/>
      <c r="BP35" s="12"/>
      <c r="CH35" s="20" t="s">
        <v>6</v>
      </c>
      <c r="CI35" s="20">
        <f>SUM(CG36:CG42)</f>
        <v>0</v>
      </c>
      <c r="CJ35" s="12"/>
      <c r="CK35" s="12"/>
      <c r="DC35" s="20" t="s">
        <v>6</v>
      </c>
      <c r="DD35" s="20">
        <f>SUM(DB36:DB42)</f>
        <v>0</v>
      </c>
      <c r="DE35" s="12"/>
      <c r="DF35" s="12"/>
      <c r="DX35" s="20" t="s">
        <v>6</v>
      </c>
      <c r="DY35" s="20">
        <f>SUM(DW36:DW42)</f>
        <v>0</v>
      </c>
      <c r="DZ35" s="12"/>
      <c r="EA35" s="12"/>
      <c r="ES35" s="20" t="s">
        <v>6</v>
      </c>
      <c r="ET35" s="20">
        <f>SUM(ER36:ER42)</f>
        <v>0</v>
      </c>
      <c r="EU35" s="12"/>
      <c r="EV35" s="12"/>
      <c r="FN35" s="20" t="s">
        <v>6</v>
      </c>
      <c r="FO35" s="20">
        <f>SUM(FM36:FM42)</f>
        <v>0</v>
      </c>
      <c r="FP35" s="12"/>
      <c r="FQ35" s="12"/>
      <c r="GI35" s="20" t="s">
        <v>6</v>
      </c>
      <c r="GJ35" s="20">
        <f>SUM(GH36:GH42)</f>
        <v>0</v>
      </c>
      <c r="GK35" s="12"/>
      <c r="GL35" s="12"/>
      <c r="HD35" s="20" t="s">
        <v>6</v>
      </c>
      <c r="HE35" s="20">
        <f>SUM(HC36:HC42)</f>
        <v>0</v>
      </c>
      <c r="HF35" s="12"/>
      <c r="HG35" s="12"/>
    </row>
    <row r="36" spans="1:223" x14ac:dyDescent="0.25">
      <c r="A36">
        <v>1</v>
      </c>
      <c r="B36" s="4" t="s">
        <v>51</v>
      </c>
      <c r="D36" s="12"/>
      <c r="E36" s="12">
        <v>7</v>
      </c>
      <c r="V36" s="4" t="s">
        <v>51</v>
      </c>
      <c r="X36" s="12"/>
      <c r="Y36" s="12">
        <v>7</v>
      </c>
      <c r="AQ36" s="4" t="s">
        <v>51</v>
      </c>
      <c r="AT36" s="12"/>
      <c r="AU36" s="12">
        <v>7</v>
      </c>
      <c r="BM36" s="4" t="s">
        <v>51</v>
      </c>
      <c r="BO36" s="12">
        <v>1</v>
      </c>
      <c r="BP36" s="12">
        <v>7</v>
      </c>
      <c r="BU36">
        <v>1</v>
      </c>
      <c r="CH36" s="4" t="s">
        <v>51</v>
      </c>
      <c r="CJ36" s="12"/>
      <c r="CK36" s="12">
        <v>7</v>
      </c>
      <c r="DC36" s="4" t="s">
        <v>51</v>
      </c>
      <c r="DE36" s="12"/>
      <c r="DF36" s="12">
        <v>7</v>
      </c>
      <c r="DX36" s="4" t="s">
        <v>51</v>
      </c>
      <c r="DZ36" s="12">
        <v>1</v>
      </c>
      <c r="EA36" s="12">
        <v>7</v>
      </c>
      <c r="EF36">
        <v>1</v>
      </c>
      <c r="ES36" s="4" t="s">
        <v>51</v>
      </c>
      <c r="EU36" s="12">
        <v>1</v>
      </c>
      <c r="EV36" s="12">
        <v>7</v>
      </c>
      <c r="FA36">
        <v>1</v>
      </c>
      <c r="FN36" s="4" t="s">
        <v>51</v>
      </c>
      <c r="FP36" s="12">
        <v>1</v>
      </c>
      <c r="FQ36" s="12">
        <v>7</v>
      </c>
      <c r="FV36">
        <v>1</v>
      </c>
      <c r="GI36" s="4" t="s">
        <v>51</v>
      </c>
      <c r="GK36" s="12">
        <v>1</v>
      </c>
      <c r="GL36" s="12">
        <v>7</v>
      </c>
      <c r="GQ36">
        <v>1</v>
      </c>
      <c r="HD36" s="4" t="s">
        <v>51</v>
      </c>
      <c r="HF36" s="12">
        <v>1</v>
      </c>
      <c r="HG36" s="12">
        <v>7</v>
      </c>
      <c r="HL36">
        <v>1</v>
      </c>
    </row>
    <row r="37" spans="1:223" x14ac:dyDescent="0.25">
      <c r="A37">
        <v>1</v>
      </c>
      <c r="B37" s="31" t="s">
        <v>52</v>
      </c>
      <c r="D37" s="3"/>
      <c r="E37" s="12">
        <v>10</v>
      </c>
      <c r="V37" s="31" t="s">
        <v>52</v>
      </c>
      <c r="X37" s="12"/>
      <c r="Y37" s="12">
        <v>10</v>
      </c>
      <c r="AQ37" s="31" t="s">
        <v>52</v>
      </c>
      <c r="AT37" s="12"/>
      <c r="AU37" s="12">
        <v>10</v>
      </c>
      <c r="BM37" s="31" t="s">
        <v>52</v>
      </c>
      <c r="BO37" s="12">
        <v>1</v>
      </c>
      <c r="BP37" s="12">
        <v>10</v>
      </c>
      <c r="BX37">
        <v>1</v>
      </c>
      <c r="CH37" s="31" t="s">
        <v>52</v>
      </c>
      <c r="CJ37" s="12"/>
      <c r="CK37" s="12">
        <v>10</v>
      </c>
      <c r="DC37" s="31" t="s">
        <v>52</v>
      </c>
      <c r="DE37" s="12"/>
      <c r="DF37" s="12">
        <v>10</v>
      </c>
      <c r="DX37" s="31" t="s">
        <v>52</v>
      </c>
      <c r="DZ37" s="12"/>
      <c r="EA37" s="12">
        <v>10</v>
      </c>
      <c r="ES37" s="31" t="s">
        <v>52</v>
      </c>
      <c r="EU37" s="12"/>
      <c r="EV37" s="12">
        <v>10</v>
      </c>
      <c r="FN37" s="31" t="s">
        <v>52</v>
      </c>
      <c r="FP37" s="12">
        <v>1</v>
      </c>
      <c r="FQ37" s="12">
        <v>10</v>
      </c>
      <c r="FY37">
        <v>1</v>
      </c>
      <c r="GI37" s="31" t="s">
        <v>52</v>
      </c>
      <c r="GK37" s="12"/>
      <c r="GL37" s="12">
        <v>10</v>
      </c>
      <c r="HD37" s="31" t="s">
        <v>52</v>
      </c>
      <c r="HF37" s="12">
        <v>1</v>
      </c>
      <c r="HG37" s="12">
        <v>10</v>
      </c>
      <c r="HO37">
        <v>1</v>
      </c>
    </row>
    <row r="38" spans="1:223" x14ac:dyDescent="0.25">
      <c r="A38">
        <v>1</v>
      </c>
      <c r="B38" s="4" t="s">
        <v>53</v>
      </c>
      <c r="D38" s="3"/>
      <c r="E38" s="12">
        <v>11</v>
      </c>
      <c r="V38" s="4" t="s">
        <v>53</v>
      </c>
      <c r="X38" s="12"/>
      <c r="Y38" s="12">
        <v>11</v>
      </c>
      <c r="AQ38" s="4" t="s">
        <v>53</v>
      </c>
      <c r="AT38" s="41">
        <v>1</v>
      </c>
      <c r="AU38" s="12">
        <v>11</v>
      </c>
      <c r="BD38">
        <v>1</v>
      </c>
      <c r="BM38" s="4" t="s">
        <v>53</v>
      </c>
      <c r="BO38" s="12"/>
      <c r="BP38" s="12">
        <v>11</v>
      </c>
      <c r="CH38" s="4" t="s">
        <v>53</v>
      </c>
      <c r="CJ38" s="12"/>
      <c r="CK38" s="12">
        <v>11</v>
      </c>
      <c r="DC38" s="4" t="s">
        <v>53</v>
      </c>
      <c r="DE38" s="12"/>
      <c r="DF38" s="12">
        <v>11</v>
      </c>
      <c r="DX38" s="4" t="s">
        <v>53</v>
      </c>
      <c r="DZ38" s="12"/>
      <c r="EA38" s="12">
        <v>11</v>
      </c>
      <c r="ES38" s="4" t="s">
        <v>53</v>
      </c>
      <c r="EU38" s="12">
        <v>1</v>
      </c>
      <c r="EV38" s="12">
        <v>11</v>
      </c>
      <c r="FE38">
        <v>1</v>
      </c>
      <c r="FN38" s="4" t="s">
        <v>53</v>
      </c>
      <c r="FP38" s="12"/>
      <c r="FQ38" s="12">
        <v>11</v>
      </c>
      <c r="GI38" s="4" t="s">
        <v>53</v>
      </c>
      <c r="GK38" s="12"/>
      <c r="GL38" s="12">
        <v>11</v>
      </c>
      <c r="HD38" s="4" t="s">
        <v>53</v>
      </c>
      <c r="HF38" s="12"/>
      <c r="HG38" s="12">
        <v>11</v>
      </c>
    </row>
    <row r="39" spans="1:223" x14ac:dyDescent="0.25">
      <c r="A39">
        <v>1</v>
      </c>
      <c r="B39" s="31" t="s">
        <v>54</v>
      </c>
      <c r="D39" s="3"/>
      <c r="E39" s="12">
        <v>8</v>
      </c>
      <c r="V39" s="31" t="s">
        <v>54</v>
      </c>
      <c r="X39" s="12"/>
      <c r="Y39" s="12">
        <v>8</v>
      </c>
      <c r="AQ39" s="31" t="s">
        <v>54</v>
      </c>
      <c r="AT39" s="41">
        <v>1</v>
      </c>
      <c r="AU39" s="12">
        <v>8</v>
      </c>
      <c r="BA39">
        <v>1</v>
      </c>
      <c r="BM39" s="31" t="s">
        <v>54</v>
      </c>
      <c r="BO39" s="12"/>
      <c r="BP39" s="12">
        <v>8</v>
      </c>
      <c r="CH39" s="31" t="s">
        <v>54</v>
      </c>
      <c r="CJ39" s="12"/>
      <c r="CK39" s="12">
        <v>8</v>
      </c>
      <c r="DC39" s="31" t="s">
        <v>54</v>
      </c>
      <c r="DE39" s="12"/>
      <c r="DF39" s="12">
        <v>8</v>
      </c>
      <c r="DX39" s="31" t="s">
        <v>54</v>
      </c>
      <c r="DZ39" s="12"/>
      <c r="EA39" s="12">
        <v>8</v>
      </c>
      <c r="ES39" s="31" t="s">
        <v>54</v>
      </c>
      <c r="EU39" s="12">
        <v>1</v>
      </c>
      <c r="EV39" s="12">
        <v>8</v>
      </c>
      <c r="FB39">
        <v>1</v>
      </c>
      <c r="FN39" s="31" t="s">
        <v>54</v>
      </c>
      <c r="FP39" s="12"/>
      <c r="FQ39" s="12">
        <v>8</v>
      </c>
      <c r="GI39" s="31" t="s">
        <v>54</v>
      </c>
      <c r="GK39" s="12"/>
      <c r="GL39" s="12">
        <v>8</v>
      </c>
      <c r="HD39" s="31" t="s">
        <v>54</v>
      </c>
      <c r="HF39" s="12"/>
      <c r="HG39" s="12">
        <v>8</v>
      </c>
    </row>
    <row r="40" spans="1:223" x14ac:dyDescent="0.25">
      <c r="A40">
        <v>1</v>
      </c>
      <c r="B40" s="4" t="s">
        <v>55</v>
      </c>
      <c r="D40" s="12">
        <v>1</v>
      </c>
      <c r="E40" s="12">
        <v>12</v>
      </c>
      <c r="O40">
        <v>1</v>
      </c>
      <c r="V40" s="4" t="s">
        <v>55</v>
      </c>
      <c r="X40" s="12">
        <v>1</v>
      </c>
      <c r="Y40" s="12">
        <v>12</v>
      </c>
      <c r="AI40">
        <v>1</v>
      </c>
      <c r="AQ40" s="4" t="s">
        <v>55</v>
      </c>
      <c r="AT40" s="12">
        <v>1</v>
      </c>
      <c r="AU40" s="12">
        <v>12</v>
      </c>
      <c r="BE40">
        <v>1</v>
      </c>
      <c r="BM40" s="4" t="s">
        <v>55</v>
      </c>
      <c r="BO40" s="12"/>
      <c r="BP40" s="12">
        <v>12</v>
      </c>
      <c r="CH40" s="4" t="s">
        <v>55</v>
      </c>
      <c r="CJ40" s="12"/>
      <c r="CK40" s="12">
        <v>12</v>
      </c>
      <c r="DC40" s="4" t="s">
        <v>55</v>
      </c>
      <c r="DE40" s="12"/>
      <c r="DF40" s="12">
        <v>12</v>
      </c>
      <c r="DX40" s="4" t="s">
        <v>55</v>
      </c>
      <c r="DZ40" s="12">
        <v>1</v>
      </c>
      <c r="EA40" s="12">
        <v>12</v>
      </c>
      <c r="EK40">
        <v>1</v>
      </c>
      <c r="ES40" s="4" t="s">
        <v>55</v>
      </c>
      <c r="EU40" s="12">
        <v>1</v>
      </c>
      <c r="EV40" s="12">
        <v>12</v>
      </c>
      <c r="FF40">
        <v>1</v>
      </c>
      <c r="FN40" s="4" t="s">
        <v>55</v>
      </c>
      <c r="FP40" s="12"/>
      <c r="FQ40" s="12">
        <v>12</v>
      </c>
      <c r="GI40" s="4" t="s">
        <v>55</v>
      </c>
      <c r="GK40" s="12"/>
      <c r="GL40" s="12">
        <v>12</v>
      </c>
      <c r="HD40" s="4" t="s">
        <v>55</v>
      </c>
      <c r="HF40" s="12"/>
      <c r="HG40" s="12">
        <v>12</v>
      </c>
    </row>
    <row r="41" spans="1:223" x14ac:dyDescent="0.25">
      <c r="A41">
        <v>1</v>
      </c>
      <c r="B41" s="31" t="s">
        <v>56</v>
      </c>
      <c r="D41" s="36">
        <v>1</v>
      </c>
      <c r="E41" s="12">
        <v>12</v>
      </c>
      <c r="O41">
        <v>1</v>
      </c>
      <c r="V41" s="31" t="s">
        <v>56</v>
      </c>
      <c r="X41" s="36">
        <v>1</v>
      </c>
      <c r="Y41" s="12">
        <v>12</v>
      </c>
      <c r="AI41">
        <v>1</v>
      </c>
      <c r="AQ41" s="31" t="s">
        <v>56</v>
      </c>
      <c r="AT41" s="12"/>
      <c r="AU41" s="12">
        <v>12</v>
      </c>
      <c r="BM41" s="31" t="s">
        <v>56</v>
      </c>
      <c r="BO41" s="12"/>
      <c r="BP41" s="12">
        <v>12</v>
      </c>
      <c r="CH41" s="31" t="s">
        <v>56</v>
      </c>
      <c r="CJ41" s="12"/>
      <c r="CK41" s="12">
        <v>12</v>
      </c>
      <c r="DC41" s="31" t="s">
        <v>56</v>
      </c>
      <c r="DE41" s="12">
        <v>1</v>
      </c>
      <c r="DF41" s="12">
        <v>12</v>
      </c>
      <c r="DP41">
        <v>1</v>
      </c>
      <c r="DX41" s="31" t="s">
        <v>56</v>
      </c>
      <c r="DZ41" s="12"/>
      <c r="EA41" s="12">
        <v>12</v>
      </c>
      <c r="ES41" s="31" t="s">
        <v>56</v>
      </c>
      <c r="EU41" s="12"/>
      <c r="EV41" s="12">
        <v>12</v>
      </c>
      <c r="FN41" s="31" t="s">
        <v>56</v>
      </c>
      <c r="FP41" s="12"/>
      <c r="FQ41" s="12">
        <v>12</v>
      </c>
      <c r="GI41" s="31" t="s">
        <v>56</v>
      </c>
      <c r="GK41" s="12"/>
      <c r="GL41" s="12">
        <v>12</v>
      </c>
      <c r="HD41" s="31" t="s">
        <v>56</v>
      </c>
      <c r="HF41" s="12"/>
      <c r="HG41" s="12">
        <v>12</v>
      </c>
    </row>
    <row r="42" spans="1:223" x14ac:dyDescent="0.25">
      <c r="A42">
        <v>1</v>
      </c>
      <c r="B42" s="31" t="s">
        <v>57</v>
      </c>
      <c r="D42" s="36">
        <v>1</v>
      </c>
      <c r="E42" s="12">
        <v>10</v>
      </c>
      <c r="M42">
        <v>1</v>
      </c>
      <c r="V42" s="31" t="s">
        <v>57</v>
      </c>
      <c r="X42" s="36">
        <v>1</v>
      </c>
      <c r="Y42" s="12">
        <v>10</v>
      </c>
      <c r="AG42">
        <v>1</v>
      </c>
      <c r="AQ42" s="31" t="s">
        <v>57</v>
      </c>
      <c r="AT42" s="12"/>
      <c r="AU42" s="12">
        <v>10</v>
      </c>
      <c r="BM42" s="31" t="s">
        <v>57</v>
      </c>
      <c r="BO42" s="12"/>
      <c r="BP42" s="12">
        <v>10</v>
      </c>
      <c r="CH42" s="31" t="s">
        <v>57</v>
      </c>
      <c r="CJ42" s="12">
        <v>1</v>
      </c>
      <c r="CK42" s="12">
        <v>10</v>
      </c>
      <c r="CS42">
        <v>1</v>
      </c>
      <c r="DC42" s="31" t="s">
        <v>57</v>
      </c>
      <c r="DE42" s="12">
        <v>1</v>
      </c>
      <c r="DF42" s="12">
        <v>10</v>
      </c>
      <c r="DN42">
        <v>1</v>
      </c>
      <c r="DX42" s="31" t="s">
        <v>57</v>
      </c>
      <c r="DZ42" s="12"/>
      <c r="EA42" s="12">
        <v>10</v>
      </c>
      <c r="ES42" s="31" t="s">
        <v>57</v>
      </c>
      <c r="EU42" s="12"/>
      <c r="EV42" s="12">
        <v>10</v>
      </c>
      <c r="FN42" s="31" t="s">
        <v>57</v>
      </c>
      <c r="FP42" s="12"/>
      <c r="FQ42" s="12">
        <v>10</v>
      </c>
      <c r="GI42" s="31" t="s">
        <v>57</v>
      </c>
      <c r="GK42" s="12"/>
      <c r="GL42" s="12">
        <v>10</v>
      </c>
      <c r="HD42" s="31" t="s">
        <v>57</v>
      </c>
      <c r="HF42" s="12"/>
      <c r="HG42" s="12">
        <v>10</v>
      </c>
    </row>
    <row r="43" spans="1:223" x14ac:dyDescent="0.25">
      <c r="B43" s="20" t="s">
        <v>260</v>
      </c>
      <c r="C43" s="20">
        <f>SUM(A44:A44)</f>
        <v>1</v>
      </c>
      <c r="D43" s="3"/>
      <c r="E43" s="12"/>
      <c r="V43" s="20" t="s">
        <v>260</v>
      </c>
      <c r="W43" s="20">
        <f>SUM(U44:U44)</f>
        <v>0</v>
      </c>
      <c r="X43" s="12"/>
      <c r="Y43" s="12"/>
      <c r="AQ43" s="20" t="s">
        <v>260</v>
      </c>
      <c r="AR43" s="20">
        <f>SUM(AP44:AP44)</f>
        <v>0</v>
      </c>
      <c r="AS43" s="21"/>
      <c r="AT43" s="12"/>
      <c r="AU43" s="12"/>
      <c r="BM43" s="20" t="s">
        <v>260</v>
      </c>
      <c r="BN43" s="20">
        <f>SUM(BL44:BL44)</f>
        <v>0</v>
      </c>
      <c r="BO43" s="12"/>
      <c r="BP43" s="12"/>
      <c r="CH43" s="20" t="s">
        <v>260</v>
      </c>
      <c r="CI43" s="20">
        <f>SUM(CG44:CG44)</f>
        <v>0</v>
      </c>
      <c r="CJ43" s="12"/>
      <c r="CK43" s="12"/>
      <c r="DC43" s="20" t="s">
        <v>260</v>
      </c>
      <c r="DD43" s="20">
        <f>SUM(DB44:DB44)</f>
        <v>0</v>
      </c>
      <c r="DE43" s="12"/>
      <c r="DF43" s="12"/>
      <c r="DX43" s="20" t="s">
        <v>260</v>
      </c>
      <c r="DY43" s="20">
        <f>SUM(DW44:DW44)</f>
        <v>0</v>
      </c>
      <c r="DZ43" s="12"/>
      <c r="EA43" s="12"/>
      <c r="ES43" s="20" t="s">
        <v>260</v>
      </c>
      <c r="ET43" s="20">
        <f>SUM(ER44:ER44)</f>
        <v>0</v>
      </c>
      <c r="EU43" s="12"/>
      <c r="EV43" s="12"/>
      <c r="FN43" s="20" t="s">
        <v>260</v>
      </c>
      <c r="FO43" s="20">
        <f>SUM(FM44:FM44)</f>
        <v>0</v>
      </c>
      <c r="FP43" s="12"/>
      <c r="FQ43" s="12"/>
      <c r="GI43" s="20" t="s">
        <v>260</v>
      </c>
      <c r="GJ43" s="20">
        <f>SUM(GH44:GH44)</f>
        <v>0</v>
      </c>
      <c r="GK43" s="12"/>
      <c r="GL43" s="12"/>
      <c r="HD43" s="20" t="s">
        <v>260</v>
      </c>
      <c r="HE43" s="20">
        <f>SUM(HC44:HC44)</f>
        <v>0</v>
      </c>
      <c r="HF43" s="12"/>
      <c r="HG43" s="12"/>
    </row>
    <row r="44" spans="1:223" x14ac:dyDescent="0.25">
      <c r="A44">
        <v>1</v>
      </c>
      <c r="B44" s="31" t="s">
        <v>261</v>
      </c>
      <c r="D44" s="3"/>
      <c r="E44" s="12">
        <v>8</v>
      </c>
      <c r="V44" s="31" t="s">
        <v>261</v>
      </c>
      <c r="X44" s="12"/>
      <c r="Y44" s="12">
        <v>8</v>
      </c>
      <c r="AQ44" s="31" t="s">
        <v>261</v>
      </c>
      <c r="AT44" s="12"/>
      <c r="AU44" s="12">
        <v>8</v>
      </c>
      <c r="BM44" s="31" t="s">
        <v>261</v>
      </c>
      <c r="BO44" s="12">
        <v>1</v>
      </c>
      <c r="BP44" s="12">
        <v>8</v>
      </c>
      <c r="BV44">
        <v>1</v>
      </c>
      <c r="CH44" s="31" t="s">
        <v>261</v>
      </c>
      <c r="CJ44" s="12"/>
      <c r="CK44" s="12">
        <v>8</v>
      </c>
      <c r="DC44" s="31" t="s">
        <v>261</v>
      </c>
      <c r="DE44" s="12"/>
      <c r="DF44" s="12">
        <v>8</v>
      </c>
      <c r="DX44" s="31" t="s">
        <v>261</v>
      </c>
      <c r="DZ44" s="12"/>
      <c r="EA44" s="12">
        <v>8</v>
      </c>
      <c r="ES44" s="31" t="s">
        <v>261</v>
      </c>
      <c r="EU44" s="12"/>
      <c r="EV44" s="12">
        <v>8</v>
      </c>
      <c r="FN44" s="31" t="s">
        <v>261</v>
      </c>
      <c r="FP44" s="12"/>
      <c r="FQ44" s="12">
        <v>8</v>
      </c>
      <c r="GI44" s="31" t="s">
        <v>261</v>
      </c>
      <c r="GK44" s="12"/>
      <c r="GL44" s="12">
        <v>8</v>
      </c>
      <c r="HD44" s="31" t="s">
        <v>261</v>
      </c>
      <c r="HF44" s="12">
        <v>1</v>
      </c>
      <c r="HG44" s="12">
        <v>8</v>
      </c>
      <c r="HM44">
        <v>1</v>
      </c>
    </row>
    <row r="45" spans="1:223" x14ac:dyDescent="0.25">
      <c r="B45" s="20" t="s">
        <v>58</v>
      </c>
      <c r="C45" s="20">
        <f>SUM(A46:A49)</f>
        <v>4</v>
      </c>
      <c r="D45" s="3"/>
      <c r="E45" s="12"/>
      <c r="V45" s="20" t="s">
        <v>58</v>
      </c>
      <c r="W45" s="20">
        <f>SUM(U46:U49)</f>
        <v>0</v>
      </c>
      <c r="X45" s="12"/>
      <c r="Y45" s="12"/>
      <c r="AQ45" s="20" t="s">
        <v>58</v>
      </c>
      <c r="AR45" s="20">
        <f>SUM(AP46:AP49)</f>
        <v>0</v>
      </c>
      <c r="AS45" s="21"/>
      <c r="AT45" s="12"/>
      <c r="AU45" s="12"/>
      <c r="BM45" s="20" t="s">
        <v>58</v>
      </c>
      <c r="BN45" s="20">
        <f>SUM(BL46:BL49)</f>
        <v>0</v>
      </c>
      <c r="BO45" s="12"/>
      <c r="BP45" s="12"/>
      <c r="CH45" s="20" t="s">
        <v>58</v>
      </c>
      <c r="CI45" s="20">
        <f>SUM(CG46:CG49)</f>
        <v>0</v>
      </c>
      <c r="CJ45" s="12"/>
      <c r="CK45" s="12"/>
      <c r="DC45" s="20" t="s">
        <v>58</v>
      </c>
      <c r="DD45" s="20">
        <f>SUM(DB46:DB49)</f>
        <v>0</v>
      </c>
      <c r="DE45" s="12"/>
      <c r="DF45" s="12"/>
      <c r="DX45" s="20" t="s">
        <v>58</v>
      </c>
      <c r="DY45" s="20">
        <f>SUM(DW46:DW49)</f>
        <v>0</v>
      </c>
      <c r="DZ45" s="12"/>
      <c r="EA45" s="12"/>
      <c r="ES45" s="20" t="s">
        <v>58</v>
      </c>
      <c r="ET45" s="20">
        <f>SUM(ER46:ER49)</f>
        <v>0</v>
      </c>
      <c r="EU45" s="12"/>
      <c r="EV45" s="12"/>
      <c r="FN45" s="20" t="s">
        <v>58</v>
      </c>
      <c r="FO45" s="20">
        <f>SUM(FM46:FM49)</f>
        <v>0</v>
      </c>
      <c r="FP45" s="12"/>
      <c r="FQ45" s="12"/>
      <c r="GI45" s="20" t="s">
        <v>58</v>
      </c>
      <c r="GJ45" s="20">
        <f>SUM(GH46:GH49)</f>
        <v>0</v>
      </c>
      <c r="GK45" s="12"/>
      <c r="GL45" s="12"/>
      <c r="HD45" s="20" t="s">
        <v>58</v>
      </c>
      <c r="HE45" s="20">
        <f>SUM(HC46:HC49)</f>
        <v>0</v>
      </c>
      <c r="HF45" s="12"/>
      <c r="HG45" s="12"/>
    </row>
    <row r="46" spans="1:223" x14ac:dyDescent="0.25">
      <c r="A46">
        <v>1</v>
      </c>
      <c r="B46" s="4" t="s">
        <v>59</v>
      </c>
      <c r="D46" s="12">
        <v>1</v>
      </c>
      <c r="E46" s="12">
        <v>3</v>
      </c>
      <c r="F46">
        <v>1</v>
      </c>
      <c r="V46" s="4" t="s">
        <v>59</v>
      </c>
      <c r="X46" s="12">
        <v>1</v>
      </c>
      <c r="Y46" s="12">
        <v>3</v>
      </c>
      <c r="Z46">
        <v>1</v>
      </c>
      <c r="AQ46" s="4" t="s">
        <v>59</v>
      </c>
      <c r="AT46" s="12">
        <v>1</v>
      </c>
      <c r="AU46" s="12">
        <v>3</v>
      </c>
      <c r="AV46">
        <v>1</v>
      </c>
      <c r="BM46" s="4" t="s">
        <v>59</v>
      </c>
      <c r="BO46" s="12">
        <v>1</v>
      </c>
      <c r="BP46" s="12">
        <v>3</v>
      </c>
      <c r="BQ46">
        <v>1</v>
      </c>
      <c r="CH46" s="4" t="s">
        <v>59</v>
      </c>
      <c r="CJ46" s="12"/>
      <c r="CK46" s="12">
        <v>3</v>
      </c>
      <c r="DC46" s="4" t="s">
        <v>59</v>
      </c>
      <c r="DE46" s="12"/>
      <c r="DF46" s="12">
        <v>3</v>
      </c>
      <c r="DX46" s="4" t="s">
        <v>59</v>
      </c>
      <c r="DZ46" s="12">
        <v>1</v>
      </c>
      <c r="EA46" s="12">
        <v>3</v>
      </c>
      <c r="EB46">
        <v>1</v>
      </c>
      <c r="ES46" s="4" t="s">
        <v>59</v>
      </c>
      <c r="EU46" s="12"/>
      <c r="EV46" s="12">
        <v>3</v>
      </c>
      <c r="FN46" s="4" t="s">
        <v>59</v>
      </c>
      <c r="FP46" s="12">
        <v>1</v>
      </c>
      <c r="FQ46" s="12">
        <v>3</v>
      </c>
      <c r="FR46">
        <v>1</v>
      </c>
      <c r="GI46" s="4" t="s">
        <v>59</v>
      </c>
      <c r="GK46" s="12">
        <v>1</v>
      </c>
      <c r="GL46" s="12">
        <v>3</v>
      </c>
      <c r="GM46">
        <v>1</v>
      </c>
      <c r="HD46" s="4" t="s">
        <v>59</v>
      </c>
      <c r="HF46" s="12">
        <v>1</v>
      </c>
      <c r="HG46" s="12">
        <v>3</v>
      </c>
      <c r="HH46">
        <v>1</v>
      </c>
    </row>
    <row r="47" spans="1:223" x14ac:dyDescent="0.25">
      <c r="A47">
        <v>1</v>
      </c>
      <c r="B47" s="4" t="s">
        <v>60</v>
      </c>
      <c r="D47" s="12"/>
      <c r="E47" s="12">
        <v>10</v>
      </c>
      <c r="V47" s="4" t="s">
        <v>60</v>
      </c>
      <c r="X47" s="12"/>
      <c r="Y47" s="12">
        <v>10</v>
      </c>
      <c r="AQ47" s="4" t="s">
        <v>60</v>
      </c>
      <c r="AT47" s="12"/>
      <c r="AU47" s="12">
        <v>10</v>
      </c>
      <c r="BM47" s="4" t="s">
        <v>60</v>
      </c>
      <c r="BO47" s="12">
        <v>1</v>
      </c>
      <c r="BP47" s="12">
        <v>10</v>
      </c>
      <c r="BX47">
        <v>1</v>
      </c>
      <c r="CH47" s="4" t="s">
        <v>60</v>
      </c>
      <c r="CJ47" s="12"/>
      <c r="CK47" s="12">
        <v>10</v>
      </c>
      <c r="DC47" s="4" t="s">
        <v>60</v>
      </c>
      <c r="DE47" s="12"/>
      <c r="DF47" s="12">
        <v>10</v>
      </c>
      <c r="DX47" s="4" t="s">
        <v>60</v>
      </c>
      <c r="DZ47" s="12"/>
      <c r="EA47" s="12">
        <v>10</v>
      </c>
      <c r="ES47" s="4" t="s">
        <v>60</v>
      </c>
      <c r="EU47" s="12"/>
      <c r="EV47" s="12">
        <v>10</v>
      </c>
      <c r="FN47" s="4" t="s">
        <v>60</v>
      </c>
      <c r="FP47" s="12">
        <v>1</v>
      </c>
      <c r="FQ47" s="12">
        <v>10</v>
      </c>
      <c r="FY47">
        <v>1</v>
      </c>
      <c r="GI47" s="4" t="s">
        <v>60</v>
      </c>
      <c r="GK47" s="12"/>
      <c r="GL47" s="12">
        <v>10</v>
      </c>
      <c r="HD47" s="4" t="s">
        <v>60</v>
      </c>
      <c r="HF47" s="12"/>
      <c r="HG47" s="12">
        <v>10</v>
      </c>
    </row>
    <row r="48" spans="1:223" x14ac:dyDescent="0.25">
      <c r="A48">
        <v>1</v>
      </c>
      <c r="B48" s="31" t="s">
        <v>62</v>
      </c>
      <c r="D48" s="36">
        <v>1</v>
      </c>
      <c r="E48" s="12">
        <v>12</v>
      </c>
      <c r="O48">
        <v>1</v>
      </c>
      <c r="V48" s="31" t="s">
        <v>62</v>
      </c>
      <c r="X48" s="36">
        <v>1</v>
      </c>
      <c r="Y48" s="12">
        <v>12</v>
      </c>
      <c r="AI48">
        <v>1</v>
      </c>
      <c r="AQ48" s="31" t="s">
        <v>62</v>
      </c>
      <c r="AT48" s="12"/>
      <c r="AU48" s="12">
        <v>12</v>
      </c>
      <c r="BM48" s="31" t="s">
        <v>62</v>
      </c>
      <c r="BO48" s="12"/>
      <c r="BP48" s="12">
        <v>12</v>
      </c>
      <c r="CH48" s="31" t="s">
        <v>62</v>
      </c>
      <c r="CJ48" s="12">
        <v>1</v>
      </c>
      <c r="CK48" s="12">
        <v>12</v>
      </c>
      <c r="CU48">
        <v>1</v>
      </c>
      <c r="DC48" s="31" t="s">
        <v>62</v>
      </c>
      <c r="DE48" s="12">
        <v>1</v>
      </c>
      <c r="DF48" s="12">
        <v>12</v>
      </c>
      <c r="DP48">
        <v>1</v>
      </c>
      <c r="DX48" s="31" t="s">
        <v>62</v>
      </c>
      <c r="DZ48" s="12"/>
      <c r="EA48" s="12">
        <v>12</v>
      </c>
      <c r="ES48" s="31" t="s">
        <v>62</v>
      </c>
      <c r="EU48" s="12"/>
      <c r="EV48" s="12">
        <v>12</v>
      </c>
      <c r="FN48" s="31" t="s">
        <v>62</v>
      </c>
      <c r="FP48" s="12"/>
      <c r="FQ48" s="12">
        <v>12</v>
      </c>
      <c r="GI48" s="31" t="s">
        <v>62</v>
      </c>
      <c r="GK48" s="12"/>
      <c r="GL48" s="12">
        <v>12</v>
      </c>
      <c r="HD48" s="31" t="s">
        <v>62</v>
      </c>
      <c r="HF48" s="12"/>
      <c r="HG48" s="12">
        <v>12</v>
      </c>
    </row>
    <row r="49" spans="1:225" x14ac:dyDescent="0.25">
      <c r="A49">
        <v>1</v>
      </c>
      <c r="B49" s="4" t="s">
        <v>61</v>
      </c>
      <c r="D49" s="3"/>
      <c r="E49" s="12">
        <v>6</v>
      </c>
      <c r="V49" s="4" t="s">
        <v>61</v>
      </c>
      <c r="X49" s="12"/>
      <c r="Y49" s="12">
        <v>6</v>
      </c>
      <c r="AQ49" s="4" t="s">
        <v>61</v>
      </c>
      <c r="AT49" s="12">
        <v>1</v>
      </c>
      <c r="AU49" s="12">
        <v>6</v>
      </c>
      <c r="AY49">
        <v>1</v>
      </c>
      <c r="BM49" s="4" t="s">
        <v>61</v>
      </c>
      <c r="BO49" s="12">
        <v>1</v>
      </c>
      <c r="BP49" s="12">
        <v>6</v>
      </c>
      <c r="BT49">
        <v>1</v>
      </c>
      <c r="CH49" s="4" t="s">
        <v>61</v>
      </c>
      <c r="CJ49" s="12"/>
      <c r="CK49" s="12">
        <v>6</v>
      </c>
      <c r="DC49" s="4" t="s">
        <v>61</v>
      </c>
      <c r="DE49" s="12"/>
      <c r="DF49" s="12">
        <v>6</v>
      </c>
      <c r="DX49" s="4" t="s">
        <v>61</v>
      </c>
      <c r="DZ49" s="12">
        <v>1</v>
      </c>
      <c r="EA49" s="12">
        <v>6</v>
      </c>
      <c r="EE49">
        <v>1</v>
      </c>
      <c r="ES49" s="4" t="s">
        <v>61</v>
      </c>
      <c r="EU49" s="12">
        <v>1</v>
      </c>
      <c r="EV49" s="12">
        <v>6</v>
      </c>
      <c r="EZ49">
        <v>1</v>
      </c>
      <c r="FN49" s="4" t="s">
        <v>61</v>
      </c>
      <c r="FP49" s="12">
        <v>1</v>
      </c>
      <c r="FQ49" s="12">
        <v>6</v>
      </c>
      <c r="FU49">
        <v>1</v>
      </c>
      <c r="GI49" s="4" t="s">
        <v>61</v>
      </c>
      <c r="GK49" s="12">
        <v>1</v>
      </c>
      <c r="GL49" s="12">
        <v>6</v>
      </c>
      <c r="GP49">
        <v>1</v>
      </c>
      <c r="HD49" s="4" t="s">
        <v>61</v>
      </c>
      <c r="HF49" s="12"/>
      <c r="HG49" s="12">
        <v>6</v>
      </c>
    </row>
    <row r="50" spans="1:225" x14ac:dyDescent="0.25">
      <c r="B50" s="20" t="s">
        <v>28</v>
      </c>
      <c r="C50" s="20">
        <f>SUM(C2:C49)</f>
        <v>39</v>
      </c>
      <c r="D50" s="3"/>
      <c r="E50" s="12"/>
      <c r="V50" s="20" t="s">
        <v>28</v>
      </c>
      <c r="W50" s="20">
        <f>SUM(W2:W49)</f>
        <v>0</v>
      </c>
      <c r="X50" s="12"/>
      <c r="Y50" s="12"/>
      <c r="AQ50" s="20" t="s">
        <v>28</v>
      </c>
      <c r="AR50" s="20">
        <f>SUM(AR2:AR49)</f>
        <v>0</v>
      </c>
      <c r="AS50" s="20"/>
      <c r="AT50" s="12"/>
      <c r="AU50" s="12"/>
      <c r="BM50" s="20" t="s">
        <v>28</v>
      </c>
      <c r="BN50" s="20">
        <f>SUM(BN2:BN49)</f>
        <v>0</v>
      </c>
      <c r="BO50" s="12"/>
      <c r="BP50" s="12"/>
      <c r="CH50" s="20" t="s">
        <v>28</v>
      </c>
      <c r="CI50" s="20">
        <f>SUM(CI2:CI49)</f>
        <v>0</v>
      </c>
      <c r="CJ50" s="12"/>
      <c r="CK50" s="12"/>
      <c r="DC50" s="20" t="s">
        <v>28</v>
      </c>
      <c r="DD50" s="20">
        <f>SUM(DD2:DD49)</f>
        <v>0</v>
      </c>
      <c r="DE50" s="12"/>
      <c r="DF50" s="12"/>
      <c r="DX50" s="20" t="s">
        <v>28</v>
      </c>
      <c r="DY50" s="20">
        <f>SUM(DY2:DY49)</f>
        <v>0</v>
      </c>
      <c r="DZ50" s="12"/>
      <c r="EA50" s="12"/>
      <c r="ES50" s="20" t="s">
        <v>28</v>
      </c>
      <c r="ET50" s="20">
        <f>SUM(ET2:ET49)</f>
        <v>0</v>
      </c>
      <c r="EU50" s="12"/>
      <c r="EV50" s="12"/>
      <c r="FN50" s="20" t="s">
        <v>28</v>
      </c>
      <c r="FO50" s="20">
        <f>SUM(FO2:FO49)</f>
        <v>0</v>
      </c>
      <c r="FP50" s="12"/>
      <c r="FQ50" s="12"/>
      <c r="GI50" s="20" t="s">
        <v>28</v>
      </c>
      <c r="GJ50" s="20">
        <f>SUM(GJ2:GJ49)</f>
        <v>0</v>
      </c>
      <c r="GK50" s="12"/>
      <c r="GL50" s="12"/>
      <c r="HD50" s="20" t="s">
        <v>28</v>
      </c>
      <c r="HE50" s="20">
        <f>SUM(HE2:HE49)</f>
        <v>0</v>
      </c>
      <c r="HF50" s="12"/>
      <c r="HG50" s="12"/>
    </row>
    <row r="51" spans="1:225" x14ac:dyDescent="0.25">
      <c r="B51" s="20" t="s">
        <v>7</v>
      </c>
      <c r="C51" s="20"/>
      <c r="D51" s="3"/>
      <c r="E51" s="12"/>
      <c r="V51" s="20" t="s">
        <v>7</v>
      </c>
      <c r="W51" s="20"/>
      <c r="X51" s="12"/>
      <c r="Y51" s="12"/>
      <c r="AQ51" s="20" t="s">
        <v>7</v>
      </c>
      <c r="AR51" s="20"/>
      <c r="AS51" s="21"/>
      <c r="AT51" s="12"/>
      <c r="AU51" s="12"/>
      <c r="BM51" s="20" t="s">
        <v>7</v>
      </c>
      <c r="BN51" s="20"/>
      <c r="BO51" s="12"/>
      <c r="BP51" s="12"/>
      <c r="CH51" s="20" t="s">
        <v>7</v>
      </c>
      <c r="CI51" s="20"/>
      <c r="CJ51" s="12"/>
      <c r="CK51" s="12"/>
      <c r="DC51" s="20" t="s">
        <v>7</v>
      </c>
      <c r="DD51" s="20"/>
      <c r="DE51" s="12"/>
      <c r="DF51" s="12"/>
      <c r="DX51" s="20" t="s">
        <v>7</v>
      </c>
      <c r="DY51" s="20"/>
      <c r="DZ51" s="12"/>
      <c r="EA51" s="12"/>
      <c r="ES51" s="20" t="s">
        <v>7</v>
      </c>
      <c r="ET51" s="20"/>
      <c r="EU51" s="12"/>
      <c r="EV51" s="12"/>
      <c r="FN51" s="20" t="s">
        <v>7</v>
      </c>
      <c r="FO51" s="20"/>
      <c r="FP51" s="12"/>
      <c r="FQ51" s="12"/>
      <c r="GI51" s="20" t="s">
        <v>7</v>
      </c>
      <c r="GJ51" s="20"/>
      <c r="GK51" s="12"/>
      <c r="GL51" s="12"/>
      <c r="HD51" s="20" t="s">
        <v>7</v>
      </c>
      <c r="HE51" s="20"/>
      <c r="HF51" s="12"/>
      <c r="HG51" s="12"/>
    </row>
    <row r="52" spans="1:225" x14ac:dyDescent="0.25">
      <c r="B52" s="20" t="s">
        <v>63</v>
      </c>
      <c r="C52" s="20">
        <f>SUM(A53:A53)</f>
        <v>1</v>
      </c>
      <c r="D52" s="3"/>
      <c r="E52" s="12"/>
      <c r="V52" s="20" t="s">
        <v>63</v>
      </c>
      <c r="W52" s="20">
        <f>SUM(U53:U53)</f>
        <v>0</v>
      </c>
      <c r="X52" s="12"/>
      <c r="Y52" s="12"/>
      <c r="AQ52" s="20" t="s">
        <v>63</v>
      </c>
      <c r="AR52" s="20">
        <f>SUM(AP53:AP53)</f>
        <v>0</v>
      </c>
      <c r="AS52" s="21"/>
      <c r="AT52" s="12"/>
      <c r="AU52" s="12"/>
      <c r="BM52" s="20" t="s">
        <v>63</v>
      </c>
      <c r="BN52" s="20">
        <f>SUM(BL53:BL53)</f>
        <v>0</v>
      </c>
      <c r="BO52" s="12"/>
      <c r="BP52" s="12"/>
      <c r="CH52" s="20" t="s">
        <v>63</v>
      </c>
      <c r="CI52" s="20">
        <f>SUM(CG53:CG53)</f>
        <v>0</v>
      </c>
      <c r="CJ52" s="12"/>
      <c r="CK52" s="12"/>
      <c r="DC52" s="20" t="s">
        <v>63</v>
      </c>
      <c r="DD52" s="20">
        <f>SUM(DB53:DB53)</f>
        <v>0</v>
      </c>
      <c r="DE52" s="12"/>
      <c r="DF52" s="12"/>
      <c r="DX52" s="20" t="s">
        <v>63</v>
      </c>
      <c r="DY52" s="20">
        <f>SUM(DW53:DW53)</f>
        <v>0</v>
      </c>
      <c r="DZ52" s="12"/>
      <c r="EA52" s="12"/>
      <c r="ES52" s="20" t="s">
        <v>63</v>
      </c>
      <c r="ET52" s="20">
        <f>SUM(ER53:ER53)</f>
        <v>0</v>
      </c>
      <c r="EU52" s="12"/>
      <c r="EV52" s="12"/>
      <c r="FN52" s="20" t="s">
        <v>63</v>
      </c>
      <c r="FO52" s="20">
        <f>SUM(FM53:FM53)</f>
        <v>0</v>
      </c>
      <c r="FP52" s="12"/>
      <c r="FQ52" s="12"/>
      <c r="GI52" s="20" t="s">
        <v>63</v>
      </c>
      <c r="GJ52" s="20">
        <f>SUM(GH53:GH53)</f>
        <v>0</v>
      </c>
      <c r="GK52" s="12"/>
      <c r="GL52" s="12"/>
      <c r="HD52" s="20" t="s">
        <v>63</v>
      </c>
      <c r="HE52" s="20">
        <f>SUM(HC53:HC53)</f>
        <v>0</v>
      </c>
      <c r="HF52" s="12"/>
      <c r="HG52" s="12"/>
    </row>
    <row r="53" spans="1:225" x14ac:dyDescent="0.25">
      <c r="A53">
        <v>1</v>
      </c>
      <c r="B53" s="4" t="s">
        <v>64</v>
      </c>
      <c r="D53" s="3"/>
      <c r="E53" s="12">
        <v>10</v>
      </c>
      <c r="V53" s="4" t="s">
        <v>64</v>
      </c>
      <c r="X53" s="12"/>
      <c r="Y53" s="12">
        <v>10</v>
      </c>
      <c r="AQ53" s="4" t="s">
        <v>64</v>
      </c>
      <c r="AT53" s="12">
        <v>1</v>
      </c>
      <c r="AU53" s="12">
        <v>10</v>
      </c>
      <c r="BC53">
        <v>1</v>
      </c>
      <c r="BM53" s="4" t="s">
        <v>64</v>
      </c>
      <c r="BO53" s="12"/>
      <c r="BP53" s="12">
        <v>10</v>
      </c>
      <c r="CH53" s="4" t="s">
        <v>64</v>
      </c>
      <c r="CJ53" s="12"/>
      <c r="CK53" s="12">
        <v>10</v>
      </c>
      <c r="DC53" s="4" t="s">
        <v>64</v>
      </c>
      <c r="DE53" s="12"/>
      <c r="DF53" s="12">
        <v>10</v>
      </c>
      <c r="DX53" s="4" t="s">
        <v>64</v>
      </c>
      <c r="DZ53" s="12">
        <v>1</v>
      </c>
      <c r="EA53" s="12">
        <v>10</v>
      </c>
      <c r="EI53">
        <v>1</v>
      </c>
      <c r="ES53" s="4" t="s">
        <v>64</v>
      </c>
      <c r="EU53" s="12">
        <v>1</v>
      </c>
      <c r="EV53" s="12">
        <v>10</v>
      </c>
      <c r="FD53">
        <v>1</v>
      </c>
      <c r="FN53" s="4" t="s">
        <v>64</v>
      </c>
      <c r="FP53" s="12">
        <v>1</v>
      </c>
      <c r="FQ53" s="12">
        <v>10</v>
      </c>
      <c r="FY53">
        <v>1</v>
      </c>
      <c r="GI53" s="4" t="s">
        <v>64</v>
      </c>
      <c r="GK53" s="12"/>
      <c r="GL53" s="12">
        <v>10</v>
      </c>
      <c r="HD53" s="4" t="s">
        <v>64</v>
      </c>
      <c r="HF53" s="12"/>
      <c r="HG53" s="12">
        <v>10</v>
      </c>
    </row>
    <row r="54" spans="1:225" x14ac:dyDescent="0.25">
      <c r="B54" s="20" t="s">
        <v>8</v>
      </c>
      <c r="C54" s="20">
        <f>SUM(A55:A57)</f>
        <v>3</v>
      </c>
      <c r="D54" s="3"/>
      <c r="E54" s="12"/>
      <c r="V54" s="20" t="s">
        <v>8</v>
      </c>
      <c r="W54" s="20">
        <f>SUM(U55:U57)</f>
        <v>0</v>
      </c>
      <c r="X54" s="12"/>
      <c r="Y54" s="12"/>
      <c r="AQ54" s="20" t="s">
        <v>8</v>
      </c>
      <c r="AR54" s="20">
        <f>SUM(AP55:AP57)</f>
        <v>0</v>
      </c>
      <c r="AS54" s="21"/>
      <c r="AT54" s="12"/>
      <c r="AU54" s="12"/>
      <c r="BM54" s="20" t="s">
        <v>8</v>
      </c>
      <c r="BN54" s="20">
        <f>SUM(BL55:BL57)</f>
        <v>0</v>
      </c>
      <c r="BO54" s="12"/>
      <c r="BP54" s="12"/>
      <c r="CH54" s="20" t="s">
        <v>8</v>
      </c>
      <c r="CI54" s="20">
        <f>SUM(CG55:CG57)</f>
        <v>0</v>
      </c>
      <c r="CJ54" s="12"/>
      <c r="CK54" s="12"/>
      <c r="DC54" s="20" t="s">
        <v>8</v>
      </c>
      <c r="DD54" s="20">
        <f>SUM(DB55:DB57)</f>
        <v>0</v>
      </c>
      <c r="DE54" s="12"/>
      <c r="DF54" s="12"/>
      <c r="DX54" s="20" t="s">
        <v>8</v>
      </c>
      <c r="DY54" s="20">
        <f>SUM(DW55:DW57)</f>
        <v>0</v>
      </c>
      <c r="DZ54" s="12"/>
      <c r="EA54" s="12"/>
      <c r="ES54" s="20" t="s">
        <v>8</v>
      </c>
      <c r="ET54" s="20">
        <f>SUM(ER55:ER57)</f>
        <v>0</v>
      </c>
      <c r="EU54" s="12"/>
      <c r="EV54" s="12"/>
      <c r="FN54" s="20" t="s">
        <v>8</v>
      </c>
      <c r="FO54" s="20">
        <f>SUM(FM55:FM57)</f>
        <v>0</v>
      </c>
      <c r="FP54" s="12"/>
      <c r="FQ54" s="12"/>
      <c r="GI54" s="20" t="s">
        <v>8</v>
      </c>
      <c r="GJ54" s="20">
        <f>SUM(GH55:GH57)</f>
        <v>0</v>
      </c>
      <c r="GK54" s="12"/>
      <c r="GL54" s="12"/>
      <c r="HD54" s="20" t="s">
        <v>8</v>
      </c>
      <c r="HE54" s="20">
        <f>SUM(HC55:HC57)</f>
        <v>0</v>
      </c>
      <c r="HF54" s="12"/>
      <c r="HG54" s="12"/>
    </row>
    <row r="55" spans="1:225" x14ac:dyDescent="0.25">
      <c r="A55">
        <v>1</v>
      </c>
      <c r="B55" s="31" t="s">
        <v>65</v>
      </c>
      <c r="D55" s="12">
        <v>1</v>
      </c>
      <c r="E55" s="12">
        <v>14</v>
      </c>
      <c r="Q55">
        <v>1</v>
      </c>
      <c r="V55" s="31" t="s">
        <v>65</v>
      </c>
      <c r="X55" s="12">
        <v>1</v>
      </c>
      <c r="Y55" s="12">
        <v>14</v>
      </c>
      <c r="AK55">
        <v>1</v>
      </c>
      <c r="AQ55" s="31" t="s">
        <v>65</v>
      </c>
      <c r="AT55" s="12"/>
      <c r="AU55" s="12">
        <v>14</v>
      </c>
      <c r="BM55" s="31" t="s">
        <v>65</v>
      </c>
      <c r="BO55" s="12"/>
      <c r="BP55" s="12">
        <v>14</v>
      </c>
      <c r="CH55" s="31" t="s">
        <v>65</v>
      </c>
      <c r="CJ55" s="12">
        <v>1</v>
      </c>
      <c r="CK55" s="12">
        <v>14</v>
      </c>
      <c r="CW55">
        <v>1</v>
      </c>
      <c r="DC55" s="31" t="s">
        <v>65</v>
      </c>
      <c r="DE55" s="12"/>
      <c r="DF55" s="12">
        <v>14</v>
      </c>
      <c r="DX55" s="31" t="s">
        <v>65</v>
      </c>
      <c r="DZ55" s="12"/>
      <c r="EA55" s="12">
        <v>14</v>
      </c>
      <c r="ES55" s="31" t="s">
        <v>65</v>
      </c>
      <c r="EU55" s="12"/>
      <c r="EV55" s="12">
        <v>14</v>
      </c>
      <c r="FN55" s="31" t="s">
        <v>65</v>
      </c>
      <c r="FP55" s="12"/>
      <c r="FQ55" s="12">
        <v>14</v>
      </c>
      <c r="GI55" s="31" t="s">
        <v>65</v>
      </c>
      <c r="GK55" s="12"/>
      <c r="GL55" s="12">
        <v>14</v>
      </c>
      <c r="HD55" s="31" t="s">
        <v>65</v>
      </c>
      <c r="HF55" s="12"/>
      <c r="HG55" s="12">
        <v>14</v>
      </c>
    </row>
    <row r="56" spans="1:225" x14ac:dyDescent="0.25">
      <c r="A56">
        <v>1</v>
      </c>
      <c r="B56" s="31" t="s">
        <v>66</v>
      </c>
      <c r="D56" s="12">
        <v>1</v>
      </c>
      <c r="E56" s="12">
        <v>14</v>
      </c>
      <c r="Q56">
        <v>1</v>
      </c>
      <c r="V56" s="31" t="s">
        <v>66</v>
      </c>
      <c r="X56" s="12">
        <v>1</v>
      </c>
      <c r="Y56" s="12">
        <v>14</v>
      </c>
      <c r="AK56">
        <v>1</v>
      </c>
      <c r="AQ56" s="31" t="s">
        <v>66</v>
      </c>
      <c r="AT56" s="12"/>
      <c r="AU56" s="12">
        <v>14</v>
      </c>
      <c r="BM56" s="31" t="s">
        <v>66</v>
      </c>
      <c r="BO56" s="12"/>
      <c r="BP56" s="12">
        <v>14</v>
      </c>
      <c r="CH56" s="31" t="s">
        <v>66</v>
      </c>
      <c r="CJ56" s="12">
        <v>1</v>
      </c>
      <c r="CK56" s="12">
        <v>14</v>
      </c>
      <c r="CW56">
        <v>1</v>
      </c>
      <c r="DC56" s="31" t="s">
        <v>66</v>
      </c>
      <c r="DE56" s="12">
        <v>1</v>
      </c>
      <c r="DF56" s="12">
        <v>14</v>
      </c>
      <c r="DR56">
        <v>1</v>
      </c>
      <c r="DX56" s="31" t="s">
        <v>66</v>
      </c>
      <c r="DZ56" s="12"/>
      <c r="EA56" s="12">
        <v>14</v>
      </c>
      <c r="ES56" s="31" t="s">
        <v>66</v>
      </c>
      <c r="EU56" s="12"/>
      <c r="EV56" s="12">
        <v>14</v>
      </c>
      <c r="FN56" s="31" t="s">
        <v>66</v>
      </c>
      <c r="FP56" s="12"/>
      <c r="FQ56" s="12">
        <v>14</v>
      </c>
      <c r="GI56" s="31" t="s">
        <v>66</v>
      </c>
      <c r="GK56" s="12"/>
      <c r="GL56" s="12">
        <v>14</v>
      </c>
      <c r="HD56" s="31" t="s">
        <v>66</v>
      </c>
      <c r="HF56" s="12"/>
      <c r="HG56" s="12">
        <v>14</v>
      </c>
    </row>
    <row r="57" spans="1:225" x14ac:dyDescent="0.25">
      <c r="A57">
        <v>1</v>
      </c>
      <c r="B57" s="31" t="s">
        <v>67</v>
      </c>
      <c r="D57" s="12">
        <v>1</v>
      </c>
      <c r="E57" s="12">
        <v>14</v>
      </c>
      <c r="Q57">
        <v>1</v>
      </c>
      <c r="V57" s="31" t="s">
        <v>67</v>
      </c>
      <c r="X57" s="12">
        <v>1</v>
      </c>
      <c r="Y57" s="12">
        <v>14</v>
      </c>
      <c r="AK57">
        <v>1</v>
      </c>
      <c r="AQ57" s="31" t="s">
        <v>67</v>
      </c>
      <c r="AT57" s="12"/>
      <c r="AU57" s="12">
        <v>14</v>
      </c>
      <c r="BM57" s="31" t="s">
        <v>67</v>
      </c>
      <c r="BO57" s="12"/>
      <c r="BP57" s="12">
        <v>14</v>
      </c>
      <c r="CH57" s="31" t="s">
        <v>67</v>
      </c>
      <c r="CJ57" s="12">
        <v>1</v>
      </c>
      <c r="CK57" s="12">
        <v>14</v>
      </c>
      <c r="CW57">
        <v>1</v>
      </c>
      <c r="DC57" s="31" t="s">
        <v>67</v>
      </c>
      <c r="DE57" s="12">
        <v>1</v>
      </c>
      <c r="DF57" s="12">
        <v>14</v>
      </c>
      <c r="DR57">
        <v>1</v>
      </c>
      <c r="DX57" s="31" t="s">
        <v>67</v>
      </c>
      <c r="DZ57" s="12"/>
      <c r="EA57" s="12">
        <v>14</v>
      </c>
      <c r="ES57" s="31" t="s">
        <v>67</v>
      </c>
      <c r="EU57" s="12"/>
      <c r="EV57" s="12">
        <v>14</v>
      </c>
      <c r="FN57" s="31" t="s">
        <v>67</v>
      </c>
      <c r="FP57" s="12"/>
      <c r="FQ57" s="12">
        <v>14</v>
      </c>
      <c r="GI57" s="31" t="s">
        <v>67</v>
      </c>
      <c r="GK57" s="12"/>
      <c r="GL57" s="12">
        <v>14</v>
      </c>
      <c r="HD57" s="31" t="s">
        <v>67</v>
      </c>
      <c r="HF57" s="12"/>
      <c r="HG57" s="12">
        <v>14</v>
      </c>
    </row>
    <row r="58" spans="1:225" x14ac:dyDescent="0.25">
      <c r="B58" s="20" t="s">
        <v>68</v>
      </c>
      <c r="C58" s="20">
        <f>SUM(A59)</f>
        <v>1</v>
      </c>
      <c r="D58" s="3"/>
      <c r="E58" s="12"/>
      <c r="V58" s="20" t="s">
        <v>68</v>
      </c>
      <c r="W58" s="20">
        <f>SUM(U59)</f>
        <v>0</v>
      </c>
      <c r="X58" s="12"/>
      <c r="Y58" s="12"/>
      <c r="AQ58" s="20" t="s">
        <v>68</v>
      </c>
      <c r="AR58" s="20">
        <f>SUM(AP59)</f>
        <v>0</v>
      </c>
      <c r="AS58" s="21"/>
      <c r="AT58" s="12"/>
      <c r="AU58" s="12"/>
      <c r="BM58" s="20" t="s">
        <v>68</v>
      </c>
      <c r="BN58" s="20">
        <f>SUM(BL59)</f>
        <v>0</v>
      </c>
      <c r="BO58" s="12"/>
      <c r="BP58" s="12"/>
      <c r="CH58" s="20" t="s">
        <v>68</v>
      </c>
      <c r="CI58" s="20">
        <f>SUM(CG59)</f>
        <v>0</v>
      </c>
      <c r="CJ58" s="12"/>
      <c r="CK58" s="12"/>
      <c r="DC58" s="20" t="s">
        <v>68</v>
      </c>
      <c r="DD58" s="20">
        <f>SUM(DB59)</f>
        <v>0</v>
      </c>
      <c r="DE58" s="12"/>
      <c r="DF58" s="12"/>
      <c r="DX58" s="20" t="s">
        <v>68</v>
      </c>
      <c r="DY58" s="20">
        <f>SUM(DW59)</f>
        <v>0</v>
      </c>
      <c r="DZ58" s="12"/>
      <c r="EA58" s="12"/>
      <c r="ES58" s="20" t="s">
        <v>68</v>
      </c>
      <c r="ET58" s="20">
        <f>SUM(ER59)</f>
        <v>0</v>
      </c>
      <c r="EU58" s="12"/>
      <c r="EV58" s="12"/>
      <c r="FN58" s="20" t="s">
        <v>68</v>
      </c>
      <c r="FO58" s="20">
        <f>SUM(FM59)</f>
        <v>0</v>
      </c>
      <c r="FP58" s="12"/>
      <c r="FQ58" s="12"/>
      <c r="GI58" s="20" t="s">
        <v>68</v>
      </c>
      <c r="GJ58" s="20">
        <f>SUM(GH59)</f>
        <v>0</v>
      </c>
      <c r="GK58" s="12"/>
      <c r="GL58" s="12"/>
      <c r="HD58" s="20" t="s">
        <v>68</v>
      </c>
      <c r="HE58" s="20">
        <f>SUM(HC59)</f>
        <v>0</v>
      </c>
      <c r="HF58" s="12"/>
      <c r="HG58" s="12"/>
    </row>
    <row r="59" spans="1:225" x14ac:dyDescent="0.25">
      <c r="A59">
        <v>1</v>
      </c>
      <c r="B59" s="31" t="s">
        <v>69</v>
      </c>
      <c r="D59" s="3"/>
      <c r="E59" s="12">
        <v>12</v>
      </c>
      <c r="V59" s="31" t="s">
        <v>69</v>
      </c>
      <c r="X59" s="12"/>
      <c r="Y59" s="12">
        <v>12</v>
      </c>
      <c r="AQ59" s="31" t="s">
        <v>69</v>
      </c>
      <c r="AT59" s="12"/>
      <c r="AU59" s="12">
        <v>12</v>
      </c>
      <c r="BM59" s="31" t="s">
        <v>69</v>
      </c>
      <c r="BO59" s="41">
        <v>1</v>
      </c>
      <c r="BP59" s="12">
        <v>12</v>
      </c>
      <c r="BZ59">
        <v>1</v>
      </c>
      <c r="CH59" s="31" t="s">
        <v>69</v>
      </c>
      <c r="CJ59" s="12"/>
      <c r="CK59" s="12">
        <v>12</v>
      </c>
      <c r="DC59" s="31" t="s">
        <v>69</v>
      </c>
      <c r="DE59" s="12"/>
      <c r="DF59" s="12">
        <v>12</v>
      </c>
      <c r="DX59" s="31" t="s">
        <v>69</v>
      </c>
      <c r="DZ59" s="12"/>
      <c r="EA59" s="12">
        <v>12</v>
      </c>
      <c r="ES59" s="31" t="s">
        <v>69</v>
      </c>
      <c r="EU59" s="12"/>
      <c r="EV59" s="12">
        <v>12</v>
      </c>
      <c r="FN59" s="31" t="s">
        <v>69</v>
      </c>
      <c r="FP59" s="12"/>
      <c r="FQ59" s="12">
        <v>12</v>
      </c>
      <c r="GI59" s="31" t="s">
        <v>69</v>
      </c>
      <c r="GK59" s="12"/>
      <c r="GL59" s="12">
        <v>12</v>
      </c>
      <c r="HD59" s="31" t="s">
        <v>69</v>
      </c>
      <c r="HF59" s="12">
        <v>1</v>
      </c>
      <c r="HG59" s="12">
        <v>12</v>
      </c>
      <c r="HQ59">
        <v>1</v>
      </c>
    </row>
    <row r="60" spans="1:225" x14ac:dyDescent="0.25">
      <c r="B60" s="20" t="s">
        <v>70</v>
      </c>
      <c r="C60" s="20">
        <f>SUM(A61:A62)</f>
        <v>2</v>
      </c>
      <c r="D60" s="3"/>
      <c r="E60" s="12"/>
      <c r="V60" s="20" t="s">
        <v>70</v>
      </c>
      <c r="W60" s="20">
        <f>SUM(U61:U62)</f>
        <v>0</v>
      </c>
      <c r="X60" s="12"/>
      <c r="Y60" s="12"/>
      <c r="AQ60" s="20" t="s">
        <v>70</v>
      </c>
      <c r="AR60" s="20">
        <f>SUM(AP61:AP62)</f>
        <v>0</v>
      </c>
      <c r="AS60" s="21"/>
      <c r="AT60" s="12"/>
      <c r="AU60" s="12"/>
      <c r="BM60" s="20" t="s">
        <v>70</v>
      </c>
      <c r="BN60" s="20">
        <f>SUM(BL61:BL62)</f>
        <v>0</v>
      </c>
      <c r="BO60" s="12"/>
      <c r="BP60" s="12"/>
      <c r="CH60" s="20" t="s">
        <v>70</v>
      </c>
      <c r="CI60" s="20">
        <f>SUM(CG61:CG62)</f>
        <v>0</v>
      </c>
      <c r="CJ60" s="12"/>
      <c r="CK60" s="12"/>
      <c r="DC60" s="20" t="s">
        <v>70</v>
      </c>
      <c r="DD60" s="20">
        <f>SUM(DB61:DB62)</f>
        <v>0</v>
      </c>
      <c r="DE60" s="12"/>
      <c r="DF60" s="12"/>
      <c r="DX60" s="20" t="s">
        <v>70</v>
      </c>
      <c r="DY60" s="20">
        <f>SUM(DW61:DW62)</f>
        <v>0</v>
      </c>
      <c r="DZ60" s="12"/>
      <c r="EA60" s="12"/>
      <c r="ES60" s="20" t="s">
        <v>70</v>
      </c>
      <c r="ET60" s="20">
        <f>SUM(ER61:ER62)</f>
        <v>0</v>
      </c>
      <c r="EU60" s="12"/>
      <c r="EV60" s="12"/>
      <c r="FN60" s="20" t="s">
        <v>70</v>
      </c>
      <c r="FO60" s="20">
        <f>SUM(FM61:FM62)</f>
        <v>0</v>
      </c>
      <c r="FP60" s="12"/>
      <c r="FQ60" s="12"/>
      <c r="GI60" s="20" t="s">
        <v>70</v>
      </c>
      <c r="GJ60" s="20">
        <f>SUM(GH61:GH62)</f>
        <v>0</v>
      </c>
      <c r="GK60" s="12"/>
      <c r="GL60" s="12"/>
      <c r="HD60" s="20" t="s">
        <v>70</v>
      </c>
      <c r="HE60" s="20">
        <f>SUM(HC61:HC62)</f>
        <v>0</v>
      </c>
      <c r="HF60" s="12"/>
      <c r="HG60" s="12"/>
    </row>
    <row r="61" spans="1:225" x14ac:dyDescent="0.25">
      <c r="A61">
        <v>1</v>
      </c>
      <c r="B61" s="31" t="s">
        <v>72</v>
      </c>
      <c r="D61" s="3"/>
      <c r="E61" s="12">
        <v>12</v>
      </c>
      <c r="V61" s="31" t="s">
        <v>72</v>
      </c>
      <c r="X61" s="12"/>
      <c r="Y61" s="12">
        <v>12</v>
      </c>
      <c r="AQ61" s="31" t="s">
        <v>72</v>
      </c>
      <c r="AT61" s="12"/>
      <c r="AU61" s="12">
        <v>12</v>
      </c>
      <c r="BM61" s="31" t="s">
        <v>72</v>
      </c>
      <c r="BO61" s="12">
        <v>1</v>
      </c>
      <c r="BP61" s="12">
        <v>12</v>
      </c>
      <c r="BZ61">
        <v>1</v>
      </c>
      <c r="CH61" s="31" t="s">
        <v>72</v>
      </c>
      <c r="CJ61" s="12"/>
      <c r="CK61" s="12">
        <v>12</v>
      </c>
      <c r="DC61" s="31" t="s">
        <v>72</v>
      </c>
      <c r="DE61" s="12"/>
      <c r="DF61" s="12">
        <v>12</v>
      </c>
      <c r="DX61" s="31" t="s">
        <v>72</v>
      </c>
      <c r="DZ61" s="12"/>
      <c r="EA61" s="12">
        <v>12</v>
      </c>
      <c r="ES61" s="31" t="s">
        <v>72</v>
      </c>
      <c r="EU61" s="12"/>
      <c r="EV61" s="12">
        <v>12</v>
      </c>
      <c r="FN61" s="31" t="s">
        <v>72</v>
      </c>
      <c r="FP61" s="12"/>
      <c r="FQ61" s="12">
        <v>12</v>
      </c>
      <c r="GI61" s="31" t="s">
        <v>72</v>
      </c>
      <c r="GK61" s="12"/>
      <c r="GL61" s="12">
        <v>12</v>
      </c>
      <c r="HD61" s="31" t="s">
        <v>72</v>
      </c>
      <c r="HF61" s="12">
        <v>1</v>
      </c>
      <c r="HG61" s="12">
        <v>12</v>
      </c>
      <c r="HQ61">
        <v>1</v>
      </c>
    </row>
    <row r="62" spans="1:225" x14ac:dyDescent="0.25">
      <c r="A62">
        <v>1</v>
      </c>
      <c r="B62" s="31" t="s">
        <v>71</v>
      </c>
      <c r="D62" s="3"/>
      <c r="E62" s="12">
        <v>12</v>
      </c>
      <c r="V62" s="31" t="s">
        <v>71</v>
      </c>
      <c r="X62" s="12"/>
      <c r="Y62" s="12">
        <v>12</v>
      </c>
      <c r="AQ62" s="31" t="s">
        <v>71</v>
      </c>
      <c r="AS62" s="21"/>
      <c r="AT62" s="12"/>
      <c r="AU62" s="12">
        <v>12</v>
      </c>
      <c r="BM62" s="31" t="s">
        <v>71</v>
      </c>
      <c r="BO62" s="12">
        <v>1</v>
      </c>
      <c r="BP62" s="12">
        <v>12</v>
      </c>
      <c r="BZ62">
        <v>1</v>
      </c>
      <c r="CH62" s="31" t="s">
        <v>71</v>
      </c>
      <c r="CJ62" s="12"/>
      <c r="CK62" s="12">
        <v>12</v>
      </c>
      <c r="DC62" s="31" t="s">
        <v>71</v>
      </c>
      <c r="DE62" s="12"/>
      <c r="DF62" s="12">
        <v>12</v>
      </c>
      <c r="DX62" s="31" t="s">
        <v>71</v>
      </c>
      <c r="DZ62" s="12"/>
      <c r="EA62" s="12">
        <v>12</v>
      </c>
      <c r="ES62" s="31" t="s">
        <v>71</v>
      </c>
      <c r="EU62" s="12"/>
      <c r="EV62" s="12">
        <v>12</v>
      </c>
      <c r="FN62" s="31" t="s">
        <v>71</v>
      </c>
      <c r="FP62" s="12"/>
      <c r="FQ62" s="12">
        <v>12</v>
      </c>
      <c r="GI62" s="31" t="s">
        <v>71</v>
      </c>
      <c r="GK62" s="12"/>
      <c r="GL62" s="12">
        <v>12</v>
      </c>
      <c r="HD62" s="31" t="s">
        <v>71</v>
      </c>
      <c r="HF62" s="12">
        <v>1</v>
      </c>
      <c r="HG62" s="12">
        <v>12</v>
      </c>
      <c r="HQ62">
        <v>1</v>
      </c>
    </row>
    <row r="63" spans="1:225" x14ac:dyDescent="0.25">
      <c r="B63" s="20" t="s">
        <v>29</v>
      </c>
      <c r="C63" s="20">
        <f>SUM(C52:C62)</f>
        <v>7</v>
      </c>
      <c r="D63" s="3"/>
      <c r="E63" s="12"/>
      <c r="V63" s="20" t="s">
        <v>29</v>
      </c>
      <c r="W63" s="20">
        <f>SUM(W52:W62)</f>
        <v>0</v>
      </c>
      <c r="X63" s="12"/>
      <c r="Y63" s="12"/>
      <c r="AQ63" s="20" t="s">
        <v>29</v>
      </c>
      <c r="AR63" s="20">
        <f>SUM(AR52:AR62)</f>
        <v>0</v>
      </c>
      <c r="AS63" s="20"/>
      <c r="AT63" s="12"/>
      <c r="AU63" s="12"/>
      <c r="BM63" s="20" t="s">
        <v>29</v>
      </c>
      <c r="BN63" s="20">
        <f>SUM(BN52:BN62)</f>
        <v>0</v>
      </c>
      <c r="BO63" s="12"/>
      <c r="BP63" s="12"/>
      <c r="CH63" s="20" t="s">
        <v>29</v>
      </c>
      <c r="CI63" s="20">
        <f>SUM(CI52:CI62)</f>
        <v>0</v>
      </c>
      <c r="CJ63" s="12"/>
      <c r="CK63" s="12"/>
      <c r="DC63" s="20" t="s">
        <v>29</v>
      </c>
      <c r="DD63" s="20">
        <f>SUM(DD52:DD62)</f>
        <v>0</v>
      </c>
      <c r="DE63" s="12"/>
      <c r="DF63" s="12"/>
      <c r="DX63" s="20" t="s">
        <v>29</v>
      </c>
      <c r="DY63" s="20">
        <f>SUM(DY52:DY62)</f>
        <v>0</v>
      </c>
      <c r="DZ63" s="12"/>
      <c r="EA63" s="12"/>
      <c r="ES63" s="20" t="s">
        <v>29</v>
      </c>
      <c r="ET63" s="20">
        <f>SUM(ET52:ET62)</f>
        <v>0</v>
      </c>
      <c r="EU63" s="12"/>
      <c r="EV63" s="12"/>
      <c r="FN63" s="20" t="s">
        <v>29</v>
      </c>
      <c r="FO63" s="20">
        <f>SUM(FO52:FO62)</f>
        <v>0</v>
      </c>
      <c r="FP63" s="12"/>
      <c r="FQ63" s="12"/>
      <c r="GI63" s="20" t="s">
        <v>29</v>
      </c>
      <c r="GJ63" s="20">
        <f>SUM(GJ52:GJ62)</f>
        <v>0</v>
      </c>
      <c r="GK63" s="12"/>
      <c r="GL63" s="12"/>
      <c r="HD63" s="20" t="s">
        <v>29</v>
      </c>
      <c r="HE63" s="20">
        <f>SUM(HE52:HE62)</f>
        <v>0</v>
      </c>
      <c r="HF63" s="12"/>
      <c r="HG63" s="12"/>
    </row>
    <row r="64" spans="1:225" x14ac:dyDescent="0.25">
      <c r="B64" s="20" t="s">
        <v>32</v>
      </c>
      <c r="C64" s="20">
        <f>SUM(C50+C63)</f>
        <v>46</v>
      </c>
      <c r="D64" s="3"/>
      <c r="E64" s="12"/>
      <c r="V64" s="20" t="s">
        <v>32</v>
      </c>
      <c r="W64" s="20">
        <f>SUM(W50+W63)</f>
        <v>0</v>
      </c>
      <c r="X64" s="12"/>
      <c r="Y64" s="12"/>
      <c r="AQ64" s="20" t="s">
        <v>32</v>
      </c>
      <c r="AR64" s="20">
        <f>SUM(AR50+AR63)</f>
        <v>0</v>
      </c>
      <c r="AS64" s="20"/>
      <c r="AT64" s="12"/>
      <c r="AU64" s="12"/>
      <c r="BM64" s="20" t="s">
        <v>32</v>
      </c>
      <c r="BN64" s="20">
        <f>SUM(BN50+BN63)</f>
        <v>0</v>
      </c>
      <c r="BO64" s="12"/>
      <c r="BP64" s="12"/>
      <c r="CH64" s="20" t="s">
        <v>32</v>
      </c>
      <c r="CI64" s="20">
        <f>SUM(CI50+CI63)</f>
        <v>0</v>
      </c>
      <c r="CJ64" s="12"/>
      <c r="CK64" s="12"/>
      <c r="DC64" s="20" t="s">
        <v>32</v>
      </c>
      <c r="DD64" s="20">
        <f>SUM(DD50+DD63)</f>
        <v>0</v>
      </c>
      <c r="DE64" s="12"/>
      <c r="DF64" s="12"/>
      <c r="DX64" s="20" t="s">
        <v>32</v>
      </c>
      <c r="DY64" s="20">
        <f>SUM(DY50+DY63)</f>
        <v>0</v>
      </c>
      <c r="DZ64" s="12"/>
      <c r="EA64" s="12"/>
      <c r="ES64" s="20" t="s">
        <v>32</v>
      </c>
      <c r="ET64" s="20">
        <f>SUM(ET50+ET63)</f>
        <v>0</v>
      </c>
      <c r="EU64" s="12"/>
      <c r="EV64" s="12"/>
      <c r="FN64" s="20" t="s">
        <v>32</v>
      </c>
      <c r="FO64" s="20">
        <f>SUM(FO50+FO63)</f>
        <v>0</v>
      </c>
      <c r="FP64" s="12"/>
      <c r="FQ64" s="12"/>
      <c r="GI64" s="20" t="s">
        <v>32</v>
      </c>
      <c r="GJ64" s="20">
        <f>SUM(GJ50+GJ63)</f>
        <v>0</v>
      </c>
      <c r="GK64" s="12"/>
      <c r="GL64" s="12"/>
      <c r="HD64" s="20" t="s">
        <v>32</v>
      </c>
      <c r="HE64" s="20">
        <f>SUM(HE50+HE63)</f>
        <v>0</v>
      </c>
      <c r="HF64" s="12"/>
      <c r="HG64" s="12"/>
    </row>
    <row r="65" spans="1:225" x14ac:dyDescent="0.25">
      <c r="B65" s="5"/>
      <c r="C65" s="1"/>
      <c r="D65" s="3"/>
      <c r="E65" s="12"/>
      <c r="V65" s="5"/>
      <c r="W65" s="1"/>
      <c r="X65" s="12"/>
      <c r="Y65" s="12"/>
      <c r="AQ65" s="5"/>
      <c r="AR65" s="1"/>
      <c r="AS65" s="1"/>
      <c r="AT65" s="12"/>
      <c r="AU65" s="12"/>
      <c r="BM65" s="5"/>
      <c r="BN65" s="1"/>
      <c r="BO65" s="12"/>
      <c r="BP65" s="12"/>
      <c r="CH65" s="5"/>
      <c r="CI65" s="1"/>
      <c r="CJ65" s="12"/>
      <c r="CK65" s="12"/>
      <c r="DC65" s="5"/>
      <c r="DD65" s="1"/>
      <c r="DE65" s="12"/>
      <c r="DF65" s="12"/>
      <c r="DX65" s="5"/>
      <c r="DY65" s="1"/>
      <c r="DZ65" s="12"/>
      <c r="EA65" s="12"/>
      <c r="ES65" s="5"/>
      <c r="ET65" s="1"/>
      <c r="EU65" s="12"/>
      <c r="EV65" s="12"/>
      <c r="FN65" s="5"/>
      <c r="FO65" s="1"/>
      <c r="FP65" s="12"/>
      <c r="FQ65" s="12"/>
      <c r="GI65" s="5"/>
      <c r="GJ65" s="1"/>
      <c r="GK65" s="12"/>
      <c r="GL65" s="12"/>
      <c r="HD65" s="5"/>
      <c r="HE65" s="1"/>
      <c r="HF65" s="12"/>
      <c r="HG65" s="12"/>
    </row>
    <row r="66" spans="1:225" x14ac:dyDescent="0.25">
      <c r="B66" s="23" t="s">
        <v>9</v>
      </c>
      <c r="C66" s="23"/>
      <c r="D66" s="3"/>
      <c r="E66" s="12"/>
      <c r="V66" s="23" t="s">
        <v>9</v>
      </c>
      <c r="W66" s="23"/>
      <c r="X66" s="12"/>
      <c r="Y66" s="12"/>
      <c r="AQ66" s="23" t="s">
        <v>9</v>
      </c>
      <c r="AR66" s="23"/>
      <c r="AS66" s="24"/>
      <c r="AT66" s="12"/>
      <c r="AU66" s="12"/>
      <c r="BM66" s="23" t="s">
        <v>9</v>
      </c>
      <c r="BN66" s="23"/>
      <c r="BO66" s="12"/>
      <c r="BP66" s="12"/>
      <c r="CH66" s="23" t="s">
        <v>9</v>
      </c>
      <c r="CI66" s="23"/>
      <c r="CJ66" s="12"/>
      <c r="CK66" s="12"/>
      <c r="DC66" s="23" t="s">
        <v>9</v>
      </c>
      <c r="DD66" s="23"/>
      <c r="DE66" s="12"/>
      <c r="DF66" s="12"/>
      <c r="DX66" s="23" t="s">
        <v>9</v>
      </c>
      <c r="DY66" s="23"/>
      <c r="DZ66" s="12"/>
      <c r="EA66" s="12"/>
      <c r="ES66" s="23" t="s">
        <v>9</v>
      </c>
      <c r="ET66" s="23"/>
      <c r="EU66" s="12"/>
      <c r="EV66" s="12"/>
      <c r="FN66" s="23" t="s">
        <v>9</v>
      </c>
      <c r="FO66" s="23"/>
      <c r="FP66" s="12"/>
      <c r="FQ66" s="12"/>
      <c r="GI66" s="23" t="s">
        <v>9</v>
      </c>
      <c r="GJ66" s="23"/>
      <c r="GK66" s="12"/>
      <c r="GL66" s="12"/>
      <c r="HD66" s="23" t="s">
        <v>9</v>
      </c>
      <c r="HE66" s="23"/>
      <c r="HF66" s="12"/>
      <c r="HG66" s="12"/>
    </row>
    <row r="67" spans="1:225" x14ac:dyDescent="0.25">
      <c r="B67" s="23" t="s">
        <v>10</v>
      </c>
      <c r="C67" s="23">
        <f>SUM(A68:A70)</f>
        <v>3</v>
      </c>
      <c r="D67" s="3"/>
      <c r="E67" s="12"/>
      <c r="V67" s="23" t="s">
        <v>10</v>
      </c>
      <c r="W67" s="23">
        <f>SUM(U68:U70)</f>
        <v>0</v>
      </c>
      <c r="X67" s="12"/>
      <c r="Y67" s="12"/>
      <c r="AQ67" s="23" t="s">
        <v>10</v>
      </c>
      <c r="AR67" s="23">
        <f>SUM(AP68:AP70)</f>
        <v>0</v>
      </c>
      <c r="AS67" s="24"/>
      <c r="AT67" s="12"/>
      <c r="AU67" s="12"/>
      <c r="BM67" s="23" t="s">
        <v>10</v>
      </c>
      <c r="BN67" s="23">
        <f>SUM(BL68:BL70)</f>
        <v>0</v>
      </c>
      <c r="BO67" s="12"/>
      <c r="BP67" s="12"/>
      <c r="CH67" s="23" t="s">
        <v>10</v>
      </c>
      <c r="CI67" s="23">
        <f>SUM(CG68:CG70)</f>
        <v>0</v>
      </c>
      <c r="CJ67" s="12"/>
      <c r="CK67" s="12"/>
      <c r="DC67" s="23" t="s">
        <v>10</v>
      </c>
      <c r="DD67" s="23">
        <f>SUM(DB68:DB70)</f>
        <v>0</v>
      </c>
      <c r="DE67" s="12"/>
      <c r="DF67" s="12"/>
      <c r="DX67" s="23" t="s">
        <v>10</v>
      </c>
      <c r="DY67" s="23">
        <f>SUM(DW68:DW70)</f>
        <v>0</v>
      </c>
      <c r="DZ67" s="12"/>
      <c r="EA67" s="12"/>
      <c r="ES67" s="23" t="s">
        <v>10</v>
      </c>
      <c r="ET67" s="23">
        <f>SUM(ER68:ER70)</f>
        <v>0</v>
      </c>
      <c r="EU67" s="12"/>
      <c r="EV67" s="12"/>
      <c r="FN67" s="23" t="s">
        <v>10</v>
      </c>
      <c r="FO67" s="23">
        <f>SUM(FM68:FM70)</f>
        <v>0</v>
      </c>
      <c r="FP67" s="12"/>
      <c r="FQ67" s="12"/>
      <c r="GI67" s="23" t="s">
        <v>10</v>
      </c>
      <c r="GJ67" s="23">
        <f>SUM(GH68:GH70)</f>
        <v>0</v>
      </c>
      <c r="GK67" s="12"/>
      <c r="GL67" s="12"/>
      <c r="HD67" s="23" t="s">
        <v>10</v>
      </c>
      <c r="HE67" s="23">
        <f>SUM(HC68:HC70)</f>
        <v>0</v>
      </c>
      <c r="HF67" s="12"/>
      <c r="HG67" s="12"/>
    </row>
    <row r="68" spans="1:225" x14ac:dyDescent="0.25">
      <c r="A68">
        <v>1</v>
      </c>
      <c r="B68" s="4" t="s">
        <v>73</v>
      </c>
      <c r="D68" s="12"/>
      <c r="E68" s="12">
        <v>10</v>
      </c>
      <c r="V68" s="4" t="s">
        <v>73</v>
      </c>
      <c r="X68" s="12"/>
      <c r="Y68" s="12">
        <v>10</v>
      </c>
      <c r="AQ68" s="4" t="s">
        <v>73</v>
      </c>
      <c r="AT68" s="12">
        <v>1</v>
      </c>
      <c r="AU68" s="12">
        <v>10</v>
      </c>
      <c r="BC68">
        <v>1</v>
      </c>
      <c r="BM68" s="4" t="s">
        <v>73</v>
      </c>
      <c r="BO68" s="12"/>
      <c r="BP68" s="12">
        <v>10</v>
      </c>
      <c r="CH68" s="4" t="s">
        <v>73</v>
      </c>
      <c r="CJ68" s="12"/>
      <c r="CK68" s="12">
        <v>10</v>
      </c>
      <c r="DC68" s="4" t="s">
        <v>73</v>
      </c>
      <c r="DE68" s="12"/>
      <c r="DF68" s="12">
        <v>10</v>
      </c>
      <c r="DX68" s="4" t="s">
        <v>73</v>
      </c>
      <c r="DZ68" s="12"/>
      <c r="EA68" s="12">
        <v>10</v>
      </c>
      <c r="ES68" s="4" t="s">
        <v>73</v>
      </c>
      <c r="EU68" s="12">
        <v>1</v>
      </c>
      <c r="EV68" s="12">
        <v>10</v>
      </c>
      <c r="FD68">
        <v>1</v>
      </c>
      <c r="FN68" s="4" t="s">
        <v>73</v>
      </c>
      <c r="FP68" s="12"/>
      <c r="FQ68" s="12">
        <v>10</v>
      </c>
      <c r="GI68" s="4" t="s">
        <v>73</v>
      </c>
      <c r="GK68" s="12"/>
      <c r="GL68" s="12">
        <v>10</v>
      </c>
      <c r="HD68" s="4" t="s">
        <v>73</v>
      </c>
      <c r="HF68" s="12"/>
      <c r="HG68" s="12">
        <v>10</v>
      </c>
    </row>
    <row r="69" spans="1:225" x14ac:dyDescent="0.25">
      <c r="A69">
        <v>1</v>
      </c>
      <c r="B69" s="31" t="s">
        <v>74</v>
      </c>
      <c r="D69" s="12">
        <v>1</v>
      </c>
      <c r="E69" s="12">
        <v>10</v>
      </c>
      <c r="M69">
        <v>1</v>
      </c>
      <c r="V69" s="31" t="s">
        <v>74</v>
      </c>
      <c r="X69" s="12">
        <v>1</v>
      </c>
      <c r="Y69" s="12">
        <v>10</v>
      </c>
      <c r="AG69">
        <v>1</v>
      </c>
      <c r="AQ69" s="31" t="s">
        <v>74</v>
      </c>
      <c r="AT69" s="12"/>
      <c r="AU69" s="12">
        <v>10</v>
      </c>
      <c r="BM69" s="31" t="s">
        <v>74</v>
      </c>
      <c r="BO69" s="12"/>
      <c r="BP69" s="12">
        <v>10</v>
      </c>
      <c r="CH69" s="31" t="s">
        <v>74</v>
      </c>
      <c r="CJ69" s="12">
        <v>1</v>
      </c>
      <c r="CK69" s="12">
        <v>10</v>
      </c>
      <c r="CS69">
        <v>1</v>
      </c>
      <c r="DC69" s="31" t="s">
        <v>74</v>
      </c>
      <c r="DE69" s="12">
        <v>1</v>
      </c>
      <c r="DF69" s="12">
        <v>10</v>
      </c>
      <c r="DN69">
        <v>1</v>
      </c>
      <c r="DX69" s="31" t="s">
        <v>74</v>
      </c>
      <c r="DZ69" s="12"/>
      <c r="EA69" s="12">
        <v>10</v>
      </c>
      <c r="ES69" s="31" t="s">
        <v>74</v>
      </c>
      <c r="EU69" s="12"/>
      <c r="EV69" s="12">
        <v>10</v>
      </c>
      <c r="FN69" s="31" t="s">
        <v>74</v>
      </c>
      <c r="FP69" s="12"/>
      <c r="FQ69" s="12">
        <v>10</v>
      </c>
      <c r="GI69" s="31" t="s">
        <v>74</v>
      </c>
      <c r="GK69" s="12"/>
      <c r="GL69" s="12">
        <v>10</v>
      </c>
      <c r="HD69" s="31" t="s">
        <v>74</v>
      </c>
      <c r="HF69" s="12"/>
      <c r="HG69" s="12">
        <v>10</v>
      </c>
    </row>
    <row r="70" spans="1:225" x14ac:dyDescent="0.25">
      <c r="A70">
        <v>1</v>
      </c>
      <c r="B70" s="4" t="s">
        <v>75</v>
      </c>
      <c r="D70" s="3"/>
      <c r="E70" s="12">
        <v>13</v>
      </c>
      <c r="V70" s="4" t="s">
        <v>75</v>
      </c>
      <c r="X70" s="12"/>
      <c r="Y70" s="12">
        <v>13</v>
      </c>
      <c r="AQ70" s="4" t="s">
        <v>75</v>
      </c>
      <c r="AT70" s="12"/>
      <c r="AU70" s="12">
        <v>13</v>
      </c>
      <c r="BM70" s="4" t="s">
        <v>75</v>
      </c>
      <c r="BO70" s="12">
        <v>1</v>
      </c>
      <c r="BP70" s="12">
        <v>13</v>
      </c>
      <c r="CA70">
        <v>1</v>
      </c>
      <c r="CH70" s="4" t="s">
        <v>75</v>
      </c>
      <c r="CJ70" s="12"/>
      <c r="CK70" s="12">
        <v>13</v>
      </c>
      <c r="DC70" s="4" t="s">
        <v>75</v>
      </c>
      <c r="DE70" s="12"/>
      <c r="DF70" s="12">
        <v>13</v>
      </c>
      <c r="DX70" s="4" t="s">
        <v>75</v>
      </c>
      <c r="DZ70" s="12"/>
      <c r="EA70" s="12">
        <v>13</v>
      </c>
      <c r="ES70" s="4" t="s">
        <v>75</v>
      </c>
      <c r="EU70" s="12"/>
      <c r="EV70" s="12">
        <v>13</v>
      </c>
      <c r="FN70" s="4" t="s">
        <v>75</v>
      </c>
      <c r="FP70" s="12">
        <v>1</v>
      </c>
      <c r="FQ70" s="12">
        <v>13</v>
      </c>
      <c r="GB70">
        <v>1</v>
      </c>
      <c r="GI70" s="4" t="s">
        <v>75</v>
      </c>
      <c r="GK70" s="12"/>
      <c r="GL70" s="12">
        <v>13</v>
      </c>
      <c r="HD70" s="4" t="s">
        <v>75</v>
      </c>
      <c r="HF70" s="12"/>
      <c r="HG70" s="12">
        <v>13</v>
      </c>
    </row>
    <row r="71" spans="1:225" x14ac:dyDescent="0.25">
      <c r="B71" s="23" t="s">
        <v>77</v>
      </c>
      <c r="C71" s="23">
        <f>SUM(A72:A72)</f>
        <v>1</v>
      </c>
      <c r="D71" s="3"/>
      <c r="E71" s="12"/>
      <c r="V71" s="23" t="s">
        <v>77</v>
      </c>
      <c r="W71" s="23">
        <f>SUM(U72:U72)</f>
        <v>0</v>
      </c>
      <c r="X71" s="12"/>
      <c r="Y71" s="12"/>
      <c r="AQ71" s="23" t="s">
        <v>77</v>
      </c>
      <c r="AR71" s="23">
        <f>SUM(AP72:AP72)</f>
        <v>0</v>
      </c>
      <c r="AS71" s="24"/>
      <c r="AT71" s="12"/>
      <c r="AU71" s="12"/>
      <c r="BM71" s="23" t="s">
        <v>77</v>
      </c>
      <c r="BN71" s="23">
        <f>SUM(BL72:BL72)</f>
        <v>0</v>
      </c>
      <c r="BO71" s="12"/>
      <c r="BP71" s="12"/>
      <c r="CH71" s="23" t="s">
        <v>77</v>
      </c>
      <c r="CI71" s="23">
        <f>SUM(CG72:CG72)</f>
        <v>0</v>
      </c>
      <c r="CJ71" s="12"/>
      <c r="CK71" s="12"/>
      <c r="DC71" s="23" t="s">
        <v>77</v>
      </c>
      <c r="DD71" s="23">
        <f>SUM(DB72:DB72)</f>
        <v>0</v>
      </c>
      <c r="DE71" s="12"/>
      <c r="DF71" s="12"/>
      <c r="DX71" s="23" t="s">
        <v>77</v>
      </c>
      <c r="DY71" s="23">
        <f>SUM(DW72:DW72)</f>
        <v>0</v>
      </c>
      <c r="DZ71" s="12"/>
      <c r="EA71" s="12"/>
      <c r="ES71" s="23" t="s">
        <v>77</v>
      </c>
      <c r="ET71" s="23">
        <f>SUM(ER72:ER72)</f>
        <v>0</v>
      </c>
      <c r="EU71" s="12"/>
      <c r="EV71" s="12"/>
      <c r="FN71" s="23" t="s">
        <v>77</v>
      </c>
      <c r="FO71" s="23">
        <f>SUM(FM72:FM72)</f>
        <v>0</v>
      </c>
      <c r="FP71" s="12"/>
      <c r="FQ71" s="12"/>
      <c r="GI71" s="23" t="s">
        <v>77</v>
      </c>
      <c r="GJ71" s="23">
        <f>SUM(GH72:GH72)</f>
        <v>0</v>
      </c>
      <c r="GK71" s="12"/>
      <c r="GL71" s="12"/>
      <c r="HD71" s="23" t="s">
        <v>77</v>
      </c>
      <c r="HE71" s="23">
        <f>SUM(HC72:HC72)</f>
        <v>0</v>
      </c>
      <c r="HF71" s="12"/>
      <c r="HG71" s="12"/>
    </row>
    <row r="72" spans="1:225" x14ac:dyDescent="0.25">
      <c r="A72">
        <v>1</v>
      </c>
      <c r="B72" s="31" t="s">
        <v>293</v>
      </c>
      <c r="D72" s="12">
        <v>1</v>
      </c>
      <c r="E72" s="16">
        <v>13</v>
      </c>
      <c r="P72">
        <v>1</v>
      </c>
      <c r="V72" s="31" t="s">
        <v>293</v>
      </c>
      <c r="X72" s="12">
        <v>1</v>
      </c>
      <c r="Y72" s="16">
        <v>13</v>
      </c>
      <c r="AJ72">
        <v>1</v>
      </c>
      <c r="AQ72" s="31" t="s">
        <v>293</v>
      </c>
      <c r="AT72" s="12"/>
      <c r="AU72" s="16">
        <v>13</v>
      </c>
      <c r="BM72" s="31" t="s">
        <v>293</v>
      </c>
      <c r="BO72" s="12"/>
      <c r="BP72" s="16">
        <v>13</v>
      </c>
      <c r="CH72" s="31" t="s">
        <v>293</v>
      </c>
      <c r="CJ72" s="12">
        <v>1</v>
      </c>
      <c r="CK72" s="16">
        <v>13</v>
      </c>
      <c r="CV72">
        <v>1</v>
      </c>
      <c r="DC72" s="31" t="s">
        <v>293</v>
      </c>
      <c r="DE72" s="12"/>
      <c r="DF72" s="16">
        <v>13</v>
      </c>
      <c r="DX72" s="31" t="s">
        <v>293</v>
      </c>
      <c r="DZ72" s="12"/>
      <c r="EA72" s="16">
        <v>13</v>
      </c>
      <c r="ES72" s="31" t="s">
        <v>293</v>
      </c>
      <c r="EU72" s="12"/>
      <c r="EV72" s="16">
        <v>13</v>
      </c>
      <c r="FN72" s="31" t="s">
        <v>293</v>
      </c>
      <c r="FP72" s="12"/>
      <c r="FQ72" s="16">
        <v>13</v>
      </c>
      <c r="GI72" s="31" t="s">
        <v>293</v>
      </c>
      <c r="GK72" s="12"/>
      <c r="GL72" s="16">
        <v>13</v>
      </c>
      <c r="HD72" s="31" t="s">
        <v>293</v>
      </c>
      <c r="HF72" s="12"/>
      <c r="HG72" s="16">
        <v>13</v>
      </c>
    </row>
    <row r="73" spans="1:225" x14ac:dyDescent="0.25">
      <c r="B73" s="23" t="s">
        <v>78</v>
      </c>
      <c r="C73" s="23">
        <f>SUM(A74:A79)</f>
        <v>6</v>
      </c>
      <c r="D73" s="3"/>
      <c r="E73" s="12"/>
      <c r="V73" s="23" t="s">
        <v>78</v>
      </c>
      <c r="W73" s="23">
        <f>SUM(U74:U79)</f>
        <v>0</v>
      </c>
      <c r="X73" s="12"/>
      <c r="Y73" s="12"/>
      <c r="AQ73" s="23" t="s">
        <v>78</v>
      </c>
      <c r="AR73" s="23">
        <f>SUM(AP74:AP79)</f>
        <v>0</v>
      </c>
      <c r="AS73" s="24"/>
      <c r="AT73" s="12"/>
      <c r="AU73" s="12"/>
      <c r="BM73" s="23" t="s">
        <v>78</v>
      </c>
      <c r="BN73" s="23">
        <f>SUM(BL74:BL79)</f>
        <v>0</v>
      </c>
      <c r="BO73" s="12"/>
      <c r="BP73" s="12"/>
      <c r="CH73" s="23" t="s">
        <v>78</v>
      </c>
      <c r="CI73" s="23">
        <f>SUM(CG74:CG79)</f>
        <v>0</v>
      </c>
      <c r="CJ73" s="12"/>
      <c r="CK73" s="12"/>
      <c r="DC73" s="23" t="s">
        <v>78</v>
      </c>
      <c r="DD73" s="23">
        <f>SUM(DB74:DB79)</f>
        <v>0</v>
      </c>
      <c r="DE73" s="12"/>
      <c r="DF73" s="12"/>
      <c r="DX73" s="23" t="s">
        <v>78</v>
      </c>
      <c r="DY73" s="23">
        <f>SUM(DW74:DW79)</f>
        <v>0</v>
      </c>
      <c r="DZ73" s="12"/>
      <c r="EA73" s="12"/>
      <c r="ES73" s="23" t="s">
        <v>78</v>
      </c>
      <c r="ET73" s="23">
        <f>SUM(ER74:ER79)</f>
        <v>0</v>
      </c>
      <c r="EU73" s="12"/>
      <c r="EV73" s="12"/>
      <c r="FN73" s="23" t="s">
        <v>78</v>
      </c>
      <c r="FO73" s="23">
        <f>SUM(FM74:FM79)</f>
        <v>0</v>
      </c>
      <c r="FP73" s="12"/>
      <c r="FQ73" s="12"/>
      <c r="GI73" s="23" t="s">
        <v>78</v>
      </c>
      <c r="GJ73" s="23">
        <f>SUM(GH74:GH79)</f>
        <v>0</v>
      </c>
      <c r="GK73" s="12"/>
      <c r="GL73" s="12"/>
      <c r="HD73" s="23" t="s">
        <v>78</v>
      </c>
      <c r="HE73" s="23">
        <f>SUM(HC74:HC79)</f>
        <v>0</v>
      </c>
      <c r="HF73" s="12"/>
      <c r="HG73" s="12"/>
    </row>
    <row r="74" spans="1:225" x14ac:dyDescent="0.25">
      <c r="A74">
        <v>1</v>
      </c>
      <c r="B74" s="4" t="s">
        <v>79</v>
      </c>
      <c r="D74" s="3"/>
      <c r="E74" s="12">
        <v>13</v>
      </c>
      <c r="V74" s="4" t="s">
        <v>79</v>
      </c>
      <c r="X74" s="12"/>
      <c r="Y74" s="12">
        <v>13</v>
      </c>
      <c r="AQ74" s="4" t="s">
        <v>79</v>
      </c>
      <c r="AT74" s="12">
        <v>1</v>
      </c>
      <c r="AU74" s="12">
        <v>13</v>
      </c>
      <c r="BF74">
        <v>1</v>
      </c>
      <c r="BM74" s="4" t="s">
        <v>79</v>
      </c>
      <c r="BO74" s="12">
        <v>1</v>
      </c>
      <c r="BP74" s="12">
        <v>13</v>
      </c>
      <c r="CA74">
        <v>1</v>
      </c>
      <c r="CH74" s="4" t="s">
        <v>79</v>
      </c>
      <c r="CJ74" s="12"/>
      <c r="CK74" s="12">
        <v>13</v>
      </c>
      <c r="DC74" s="4" t="s">
        <v>79</v>
      </c>
      <c r="DE74" s="12"/>
      <c r="DF74" s="12">
        <v>13</v>
      </c>
      <c r="DX74" s="4" t="s">
        <v>79</v>
      </c>
      <c r="DZ74" s="12">
        <v>1</v>
      </c>
      <c r="EA74" s="12">
        <v>13</v>
      </c>
      <c r="EL74">
        <v>1</v>
      </c>
      <c r="ES74" s="4" t="s">
        <v>79</v>
      </c>
      <c r="EU74" s="12"/>
      <c r="EV74" s="12">
        <v>13</v>
      </c>
      <c r="FN74" s="4" t="s">
        <v>79</v>
      </c>
      <c r="FP74" s="12">
        <v>1</v>
      </c>
      <c r="FQ74" s="12">
        <v>13</v>
      </c>
      <c r="GB74">
        <v>1</v>
      </c>
      <c r="GI74" s="4" t="s">
        <v>79</v>
      </c>
      <c r="GK74" s="12">
        <v>1</v>
      </c>
      <c r="GL74" s="12">
        <v>13</v>
      </c>
      <c r="GW74">
        <v>1</v>
      </c>
      <c r="HD74" s="4" t="s">
        <v>79</v>
      </c>
      <c r="HF74" s="12"/>
      <c r="HG74" s="12">
        <v>13</v>
      </c>
    </row>
    <row r="75" spans="1:225" x14ac:dyDescent="0.25">
      <c r="A75">
        <v>1</v>
      </c>
      <c r="B75" s="31" t="s">
        <v>80</v>
      </c>
      <c r="D75" s="3"/>
      <c r="E75" s="12">
        <v>12</v>
      </c>
      <c r="V75" s="31" t="s">
        <v>80</v>
      </c>
      <c r="X75" s="12"/>
      <c r="Y75" s="12">
        <v>12</v>
      </c>
      <c r="AQ75" s="31" t="s">
        <v>80</v>
      </c>
      <c r="AT75" s="12">
        <v>1</v>
      </c>
      <c r="AU75" s="12">
        <v>12</v>
      </c>
      <c r="BE75">
        <v>1</v>
      </c>
      <c r="BM75" s="31" t="s">
        <v>80</v>
      </c>
      <c r="BO75" s="12"/>
      <c r="BP75" s="12">
        <v>12</v>
      </c>
      <c r="CH75" s="31" t="s">
        <v>80</v>
      </c>
      <c r="CJ75" s="12"/>
      <c r="CK75" s="12">
        <v>12</v>
      </c>
      <c r="DC75" s="31" t="s">
        <v>80</v>
      </c>
      <c r="DE75" s="12"/>
      <c r="DF75" s="12">
        <v>12</v>
      </c>
      <c r="DX75" s="31" t="s">
        <v>80</v>
      </c>
      <c r="DZ75" s="12">
        <v>1</v>
      </c>
      <c r="EA75" s="12">
        <v>12</v>
      </c>
      <c r="EK75">
        <v>1</v>
      </c>
      <c r="ES75" s="31" t="s">
        <v>80</v>
      </c>
      <c r="EU75" s="12"/>
      <c r="EV75" s="12">
        <v>12</v>
      </c>
      <c r="FN75" s="31" t="s">
        <v>80</v>
      </c>
      <c r="FP75" s="12"/>
      <c r="FQ75" s="12">
        <v>12</v>
      </c>
      <c r="GI75" s="31" t="s">
        <v>80</v>
      </c>
      <c r="GK75" s="12"/>
      <c r="GL75" s="12">
        <v>12</v>
      </c>
      <c r="HD75" s="31" t="s">
        <v>80</v>
      </c>
      <c r="HF75" s="12"/>
      <c r="HG75" s="12">
        <v>12</v>
      </c>
    </row>
    <row r="76" spans="1:225" x14ac:dyDescent="0.25">
      <c r="A76">
        <v>1</v>
      </c>
      <c r="B76" s="4" t="s">
        <v>81</v>
      </c>
      <c r="D76" s="3"/>
      <c r="E76" s="12">
        <v>12</v>
      </c>
      <c r="V76" s="4" t="s">
        <v>81</v>
      </c>
      <c r="X76" s="12"/>
      <c r="Y76" s="12">
        <v>12</v>
      </c>
      <c r="AQ76" s="4" t="s">
        <v>81</v>
      </c>
      <c r="AT76" s="12"/>
      <c r="AU76" s="12">
        <v>12</v>
      </c>
      <c r="BM76" s="4" t="s">
        <v>81</v>
      </c>
      <c r="BO76" s="41">
        <v>1</v>
      </c>
      <c r="BP76" s="12">
        <v>12</v>
      </c>
      <c r="BZ76">
        <v>1</v>
      </c>
      <c r="CH76" s="4" t="s">
        <v>81</v>
      </c>
      <c r="CJ76" s="12"/>
      <c r="CK76" s="12">
        <v>12</v>
      </c>
      <c r="DC76" s="4" t="s">
        <v>81</v>
      </c>
      <c r="DE76" s="12"/>
      <c r="DF76" s="12">
        <v>12</v>
      </c>
      <c r="DX76" s="4" t="s">
        <v>81</v>
      </c>
      <c r="DZ76" s="12"/>
      <c r="EA76" s="12">
        <v>12</v>
      </c>
      <c r="ES76" s="4" t="s">
        <v>81</v>
      </c>
      <c r="EU76" s="12"/>
      <c r="EV76" s="12">
        <v>12</v>
      </c>
      <c r="FN76" s="4" t="s">
        <v>81</v>
      </c>
      <c r="FP76" s="12"/>
      <c r="FQ76" s="12">
        <v>12</v>
      </c>
      <c r="GI76" s="4" t="s">
        <v>81</v>
      </c>
      <c r="GK76" s="12">
        <v>1</v>
      </c>
      <c r="GL76" s="12">
        <v>12</v>
      </c>
      <c r="GV76">
        <v>1</v>
      </c>
      <c r="HD76" s="4" t="s">
        <v>81</v>
      </c>
      <c r="HF76" s="12">
        <v>1</v>
      </c>
      <c r="HG76" s="12">
        <v>12</v>
      </c>
      <c r="HQ76">
        <v>1</v>
      </c>
    </row>
    <row r="77" spans="1:225" x14ac:dyDescent="0.25">
      <c r="A77">
        <v>1</v>
      </c>
      <c r="B77" s="31" t="s">
        <v>82</v>
      </c>
      <c r="D77" s="12">
        <v>1</v>
      </c>
      <c r="E77" s="12">
        <v>9</v>
      </c>
      <c r="L77">
        <v>1</v>
      </c>
      <c r="V77" s="31" t="s">
        <v>82</v>
      </c>
      <c r="X77" s="12">
        <v>1</v>
      </c>
      <c r="Y77" s="12">
        <v>9</v>
      </c>
      <c r="AF77">
        <v>1</v>
      </c>
      <c r="AQ77" s="31" t="s">
        <v>82</v>
      </c>
      <c r="AT77" s="12"/>
      <c r="AU77" s="12">
        <v>9</v>
      </c>
      <c r="BM77" s="31" t="s">
        <v>82</v>
      </c>
      <c r="BO77" s="12"/>
      <c r="BP77" s="12">
        <v>9</v>
      </c>
      <c r="CH77" s="31" t="s">
        <v>82</v>
      </c>
      <c r="CJ77" s="12">
        <v>1</v>
      </c>
      <c r="CK77" s="12">
        <v>9</v>
      </c>
      <c r="CR77">
        <v>1</v>
      </c>
      <c r="DC77" s="31" t="s">
        <v>82</v>
      </c>
      <c r="DE77" s="12"/>
      <c r="DF77" s="12">
        <v>9</v>
      </c>
      <c r="DX77" s="31" t="s">
        <v>82</v>
      </c>
      <c r="DZ77" s="12">
        <v>1</v>
      </c>
      <c r="EA77" s="12">
        <v>9</v>
      </c>
      <c r="EH77">
        <v>1</v>
      </c>
      <c r="ES77" s="31" t="s">
        <v>82</v>
      </c>
      <c r="EU77" s="12"/>
      <c r="EV77" s="12">
        <v>9</v>
      </c>
      <c r="FN77" s="31" t="s">
        <v>82</v>
      </c>
      <c r="FP77" s="12"/>
      <c r="FQ77" s="12">
        <v>9</v>
      </c>
      <c r="GI77" s="31" t="s">
        <v>82</v>
      </c>
      <c r="GK77" s="12"/>
      <c r="GL77" s="12">
        <v>9</v>
      </c>
      <c r="HD77" s="31" t="s">
        <v>82</v>
      </c>
      <c r="HF77" s="12"/>
      <c r="HG77" s="12">
        <v>9</v>
      </c>
    </row>
    <row r="78" spans="1:225" x14ac:dyDescent="0.25">
      <c r="A78">
        <v>1</v>
      </c>
      <c r="B78" s="31" t="s">
        <v>83</v>
      </c>
      <c r="D78" s="12">
        <v>1</v>
      </c>
      <c r="E78" s="12">
        <v>11</v>
      </c>
      <c r="N78">
        <v>1</v>
      </c>
      <c r="V78" s="31" t="s">
        <v>83</v>
      </c>
      <c r="X78" s="12">
        <v>1</v>
      </c>
      <c r="Y78" s="12">
        <v>11</v>
      </c>
      <c r="AH78">
        <v>1</v>
      </c>
      <c r="AQ78" s="31" t="s">
        <v>83</v>
      </c>
      <c r="AT78" s="12"/>
      <c r="AU78" s="12">
        <v>11</v>
      </c>
      <c r="BM78" s="31" t="s">
        <v>83</v>
      </c>
      <c r="BO78" s="12"/>
      <c r="BP78" s="12">
        <v>11</v>
      </c>
      <c r="CH78" s="31" t="s">
        <v>83</v>
      </c>
      <c r="CJ78" s="12">
        <v>1</v>
      </c>
      <c r="CK78" s="12">
        <v>11</v>
      </c>
      <c r="CT78">
        <v>1</v>
      </c>
      <c r="DC78" s="31" t="s">
        <v>83</v>
      </c>
      <c r="DE78" s="12">
        <v>1</v>
      </c>
      <c r="DF78" s="12">
        <v>11</v>
      </c>
      <c r="DO78">
        <v>1</v>
      </c>
      <c r="DX78" s="31" t="s">
        <v>83</v>
      </c>
      <c r="DZ78" s="12">
        <v>1</v>
      </c>
      <c r="EA78" s="12">
        <v>11</v>
      </c>
      <c r="EJ78">
        <v>1</v>
      </c>
      <c r="ES78" s="31" t="s">
        <v>83</v>
      </c>
      <c r="EU78" s="12"/>
      <c r="EV78" s="12">
        <v>11</v>
      </c>
      <c r="FN78" s="31" t="s">
        <v>83</v>
      </c>
      <c r="FP78" s="12"/>
      <c r="FQ78" s="12">
        <v>11</v>
      </c>
      <c r="GI78" s="31" t="s">
        <v>83</v>
      </c>
      <c r="GK78" s="12"/>
      <c r="GL78" s="12">
        <v>11</v>
      </c>
      <c r="HD78" s="31" t="s">
        <v>83</v>
      </c>
      <c r="HF78" s="12"/>
      <c r="HG78" s="12">
        <v>11</v>
      </c>
    </row>
    <row r="79" spans="1:225" x14ac:dyDescent="0.25">
      <c r="A79">
        <v>1</v>
      </c>
      <c r="B79" s="4" t="s">
        <v>84</v>
      </c>
      <c r="D79" s="12">
        <v>1</v>
      </c>
      <c r="E79" s="12">
        <v>13</v>
      </c>
      <c r="P79">
        <v>1</v>
      </c>
      <c r="V79" s="4" t="s">
        <v>84</v>
      </c>
      <c r="X79" s="12">
        <v>1</v>
      </c>
      <c r="Y79" s="12">
        <v>13</v>
      </c>
      <c r="AJ79">
        <v>1</v>
      </c>
      <c r="AQ79" s="4" t="s">
        <v>84</v>
      </c>
      <c r="AT79" s="12">
        <v>1</v>
      </c>
      <c r="AU79" s="12">
        <v>13</v>
      </c>
      <c r="BF79">
        <v>1</v>
      </c>
      <c r="BM79" s="4" t="s">
        <v>84</v>
      </c>
      <c r="BO79" s="12"/>
      <c r="BP79" s="12">
        <v>13</v>
      </c>
      <c r="CH79" s="4" t="s">
        <v>84</v>
      </c>
      <c r="CJ79" s="12"/>
      <c r="CK79" s="12">
        <v>13</v>
      </c>
      <c r="DC79" s="4" t="s">
        <v>84</v>
      </c>
      <c r="DE79" s="12"/>
      <c r="DF79" s="12">
        <v>13</v>
      </c>
      <c r="DX79" s="4" t="s">
        <v>84</v>
      </c>
      <c r="DZ79" s="12">
        <v>1</v>
      </c>
      <c r="EA79" s="12">
        <v>13</v>
      </c>
      <c r="EL79">
        <v>1</v>
      </c>
      <c r="ES79" s="4" t="s">
        <v>84</v>
      </c>
      <c r="EU79" s="12"/>
      <c r="EV79" s="12">
        <v>13</v>
      </c>
      <c r="FN79" s="4" t="s">
        <v>84</v>
      </c>
      <c r="FP79" s="12">
        <v>1</v>
      </c>
      <c r="FQ79" s="12">
        <v>13</v>
      </c>
      <c r="GB79">
        <v>1</v>
      </c>
      <c r="GI79" s="4" t="s">
        <v>84</v>
      </c>
      <c r="GK79" s="12"/>
      <c r="GL79" s="12">
        <v>13</v>
      </c>
      <c r="HD79" s="4" t="s">
        <v>84</v>
      </c>
      <c r="HF79" s="12"/>
      <c r="HG79" s="12">
        <v>13</v>
      </c>
    </row>
    <row r="80" spans="1:225" x14ac:dyDescent="0.25">
      <c r="B80" s="23" t="s">
        <v>11</v>
      </c>
      <c r="C80" s="23">
        <f>SUM(A81:A84)</f>
        <v>4</v>
      </c>
      <c r="D80" s="3"/>
      <c r="E80" s="12"/>
      <c r="V80" s="23" t="s">
        <v>11</v>
      </c>
      <c r="W80" s="23">
        <f>SUM(U81:U84)</f>
        <v>0</v>
      </c>
      <c r="X80" s="12"/>
      <c r="Y80" s="12"/>
      <c r="AQ80" s="23" t="s">
        <v>11</v>
      </c>
      <c r="AR80" s="23">
        <f>SUM(AP81:AP84)</f>
        <v>0</v>
      </c>
      <c r="AS80" s="24"/>
      <c r="AT80" s="12"/>
      <c r="AU80" s="12"/>
      <c r="BM80" s="23" t="s">
        <v>11</v>
      </c>
      <c r="BN80" s="23">
        <f>SUM(BL81:BL84)</f>
        <v>0</v>
      </c>
      <c r="BO80" s="12"/>
      <c r="BP80" s="12"/>
      <c r="CH80" s="23" t="s">
        <v>11</v>
      </c>
      <c r="CI80" s="23">
        <f>SUM(CG81:CG84)</f>
        <v>0</v>
      </c>
      <c r="CJ80" s="12"/>
      <c r="CK80" s="12"/>
      <c r="DC80" s="23" t="s">
        <v>11</v>
      </c>
      <c r="DD80" s="23">
        <f>SUM(DB81:DB84)</f>
        <v>0</v>
      </c>
      <c r="DE80" s="12"/>
      <c r="DF80" s="12"/>
      <c r="DX80" s="23" t="s">
        <v>11</v>
      </c>
      <c r="DY80" s="23">
        <f>SUM(DW81:DW84)</f>
        <v>0</v>
      </c>
      <c r="DZ80" s="12"/>
      <c r="EA80" s="12"/>
      <c r="ES80" s="23" t="s">
        <v>11</v>
      </c>
      <c r="ET80" s="23">
        <f>SUM(ER81:ER84)</f>
        <v>0</v>
      </c>
      <c r="EU80" s="12"/>
      <c r="EV80" s="12"/>
      <c r="FN80" s="23" t="s">
        <v>11</v>
      </c>
      <c r="FO80" s="23">
        <f>SUM(FM81:FM84)</f>
        <v>0</v>
      </c>
      <c r="FP80" s="12"/>
      <c r="FQ80" s="12"/>
      <c r="GI80" s="23" t="s">
        <v>11</v>
      </c>
      <c r="GJ80" s="23">
        <f>SUM(GH81:GH84)</f>
        <v>0</v>
      </c>
      <c r="GK80" s="12"/>
      <c r="GL80" s="12"/>
      <c r="HD80" s="23" t="s">
        <v>11</v>
      </c>
      <c r="HE80" s="23">
        <f>SUM(HC81:HC84)</f>
        <v>0</v>
      </c>
      <c r="HF80" s="12"/>
      <c r="HG80" s="12"/>
    </row>
    <row r="81" spans="1:228" x14ac:dyDescent="0.25">
      <c r="A81">
        <v>1</v>
      </c>
      <c r="B81" s="4" t="s">
        <v>85</v>
      </c>
      <c r="D81" s="3"/>
      <c r="E81" s="12">
        <v>14</v>
      </c>
      <c r="V81" s="4" t="s">
        <v>85</v>
      </c>
      <c r="X81" s="12"/>
      <c r="Y81" s="12">
        <v>14</v>
      </c>
      <c r="AQ81" s="4" t="s">
        <v>85</v>
      </c>
      <c r="AT81" s="12"/>
      <c r="AU81" s="12">
        <v>14</v>
      </c>
      <c r="BM81" s="4" t="s">
        <v>85</v>
      </c>
      <c r="BO81" s="12">
        <v>1</v>
      </c>
      <c r="BP81" s="12">
        <v>14</v>
      </c>
      <c r="CB81">
        <v>1</v>
      </c>
      <c r="CH81" s="4" t="s">
        <v>85</v>
      </c>
      <c r="CJ81" s="12"/>
      <c r="CK81" s="12">
        <v>14</v>
      </c>
      <c r="DC81" s="4" t="s">
        <v>85</v>
      </c>
      <c r="DE81" s="12"/>
      <c r="DF81" s="12">
        <v>14</v>
      </c>
      <c r="DX81" s="4" t="s">
        <v>85</v>
      </c>
      <c r="DZ81" s="12"/>
      <c r="EA81" s="12">
        <v>14</v>
      </c>
      <c r="ES81" s="4" t="s">
        <v>85</v>
      </c>
      <c r="EU81" s="12"/>
      <c r="EV81" s="12">
        <v>14</v>
      </c>
      <c r="FN81" s="4" t="s">
        <v>85</v>
      </c>
      <c r="FP81" s="12">
        <v>1</v>
      </c>
      <c r="FQ81" s="12">
        <v>14</v>
      </c>
      <c r="GC81">
        <v>1</v>
      </c>
      <c r="GI81" s="4" t="s">
        <v>85</v>
      </c>
      <c r="GK81" s="12">
        <v>1</v>
      </c>
      <c r="GL81" s="12">
        <v>14</v>
      </c>
      <c r="GX81">
        <v>1</v>
      </c>
      <c r="HD81" s="4" t="s">
        <v>85</v>
      </c>
      <c r="HF81" s="12"/>
      <c r="HG81" s="12">
        <v>14</v>
      </c>
    </row>
    <row r="82" spans="1:228" x14ac:dyDescent="0.25">
      <c r="A82">
        <v>1</v>
      </c>
      <c r="B82" s="31" t="s">
        <v>86</v>
      </c>
      <c r="D82" s="3"/>
      <c r="E82" s="12">
        <v>15</v>
      </c>
      <c r="V82" s="31" t="s">
        <v>86</v>
      </c>
      <c r="X82" s="12"/>
      <c r="Y82" s="12">
        <v>15</v>
      </c>
      <c r="AQ82" s="31" t="s">
        <v>86</v>
      </c>
      <c r="AT82" s="12"/>
      <c r="AU82" s="12">
        <v>15</v>
      </c>
      <c r="BM82" s="31" t="s">
        <v>86</v>
      </c>
      <c r="BO82" s="12"/>
      <c r="BP82" s="12">
        <v>15</v>
      </c>
      <c r="CH82" s="31" t="s">
        <v>86</v>
      </c>
      <c r="CJ82" s="12"/>
      <c r="CK82" s="12">
        <v>15</v>
      </c>
      <c r="DC82" s="31" t="s">
        <v>86</v>
      </c>
      <c r="DE82" s="12"/>
      <c r="DF82" s="12">
        <v>15</v>
      </c>
      <c r="DX82" s="31" t="s">
        <v>86</v>
      </c>
      <c r="DZ82" s="12"/>
      <c r="EA82" s="12">
        <v>15</v>
      </c>
      <c r="ES82" s="31" t="s">
        <v>86</v>
      </c>
      <c r="EU82" s="12"/>
      <c r="EV82" s="12">
        <v>15</v>
      </c>
      <c r="FN82" s="31" t="s">
        <v>86</v>
      </c>
      <c r="FP82" s="12">
        <v>1</v>
      </c>
      <c r="FQ82" s="12">
        <v>15</v>
      </c>
      <c r="GD82">
        <v>1</v>
      </c>
      <c r="GI82" s="31" t="s">
        <v>86</v>
      </c>
      <c r="GK82" s="12"/>
      <c r="GL82" s="12">
        <v>15</v>
      </c>
      <c r="HD82" s="31" t="s">
        <v>86</v>
      </c>
      <c r="HF82" s="12"/>
      <c r="HG82" s="12">
        <v>15</v>
      </c>
    </row>
    <row r="83" spans="1:228" x14ac:dyDescent="0.25">
      <c r="A83">
        <v>1</v>
      </c>
      <c r="B83" s="31" t="s">
        <v>87</v>
      </c>
      <c r="D83" s="12">
        <v>1</v>
      </c>
      <c r="E83" s="12">
        <v>14</v>
      </c>
      <c r="Q83">
        <v>1</v>
      </c>
      <c r="V83" s="31" t="s">
        <v>87</v>
      </c>
      <c r="X83" s="12">
        <v>1</v>
      </c>
      <c r="Y83" s="12">
        <v>14</v>
      </c>
      <c r="AK83">
        <v>1</v>
      </c>
      <c r="AQ83" s="31" t="s">
        <v>87</v>
      </c>
      <c r="AT83" s="12"/>
      <c r="AU83" s="12">
        <v>14</v>
      </c>
      <c r="BM83" s="31" t="s">
        <v>87</v>
      </c>
      <c r="BO83" s="12"/>
      <c r="BP83" s="12">
        <v>14</v>
      </c>
      <c r="CH83" s="31" t="s">
        <v>87</v>
      </c>
      <c r="CJ83" s="12"/>
      <c r="CK83" s="12">
        <v>14</v>
      </c>
      <c r="DC83" s="31" t="s">
        <v>87</v>
      </c>
      <c r="DE83" s="12"/>
      <c r="DF83" s="12">
        <v>14</v>
      </c>
      <c r="DX83" s="31" t="s">
        <v>87</v>
      </c>
      <c r="DZ83" s="12">
        <v>1</v>
      </c>
      <c r="EA83" s="12">
        <v>14</v>
      </c>
      <c r="EM83">
        <v>1</v>
      </c>
      <c r="ES83" s="31" t="s">
        <v>87</v>
      </c>
      <c r="EU83" s="12"/>
      <c r="EV83" s="12">
        <v>14</v>
      </c>
      <c r="FN83" s="31" t="s">
        <v>87</v>
      </c>
      <c r="FP83" s="12"/>
      <c r="FQ83" s="12">
        <v>14</v>
      </c>
      <c r="GI83" s="31" t="s">
        <v>87</v>
      </c>
      <c r="GK83" s="12"/>
      <c r="GL83" s="12">
        <v>14</v>
      </c>
      <c r="HD83" s="31" t="s">
        <v>87</v>
      </c>
      <c r="HF83" s="12"/>
      <c r="HG83" s="12">
        <v>14</v>
      </c>
    </row>
    <row r="84" spans="1:228" x14ac:dyDescent="0.25">
      <c r="A84">
        <v>1</v>
      </c>
      <c r="B84" s="4" t="s">
        <v>88</v>
      </c>
      <c r="D84" s="12">
        <v>1</v>
      </c>
      <c r="E84" s="12">
        <v>11</v>
      </c>
      <c r="N84">
        <v>1</v>
      </c>
      <c r="V84" s="4" t="s">
        <v>88</v>
      </c>
      <c r="X84" s="12">
        <v>1</v>
      </c>
      <c r="Y84" s="12">
        <v>11</v>
      </c>
      <c r="AH84">
        <v>1</v>
      </c>
      <c r="AQ84" s="4" t="s">
        <v>88</v>
      </c>
      <c r="AT84" s="12">
        <v>1</v>
      </c>
      <c r="AU84" s="12">
        <v>11</v>
      </c>
      <c r="BD84">
        <v>1</v>
      </c>
      <c r="BM84" s="4" t="s">
        <v>88</v>
      </c>
      <c r="BO84" s="12"/>
      <c r="BP84" s="12">
        <v>11</v>
      </c>
      <c r="CH84" s="4" t="s">
        <v>88</v>
      </c>
      <c r="CJ84" s="12">
        <v>1</v>
      </c>
      <c r="CK84" s="12">
        <v>11</v>
      </c>
      <c r="CT84">
        <v>1</v>
      </c>
      <c r="DC84" s="4" t="s">
        <v>88</v>
      </c>
      <c r="DE84" s="12"/>
      <c r="DF84" s="12">
        <v>11</v>
      </c>
      <c r="DX84" s="4" t="s">
        <v>88</v>
      </c>
      <c r="DZ84" s="12">
        <v>1</v>
      </c>
      <c r="EA84" s="12">
        <v>11</v>
      </c>
      <c r="EJ84">
        <v>1</v>
      </c>
      <c r="ES84" s="4" t="s">
        <v>88</v>
      </c>
      <c r="EU84" s="12"/>
      <c r="EV84" s="12">
        <v>11</v>
      </c>
      <c r="FN84" s="4" t="s">
        <v>88</v>
      </c>
      <c r="FP84" s="12"/>
      <c r="FQ84" s="12">
        <v>11</v>
      </c>
      <c r="GI84" s="4" t="s">
        <v>88</v>
      </c>
      <c r="GK84" s="12"/>
      <c r="GL84" s="12">
        <v>11</v>
      </c>
      <c r="HD84" s="4" t="s">
        <v>88</v>
      </c>
      <c r="HF84" s="12"/>
      <c r="HG84" s="12">
        <v>11</v>
      </c>
    </row>
    <row r="85" spans="1:228" x14ac:dyDescent="0.25">
      <c r="B85" s="23" t="s">
        <v>12</v>
      </c>
      <c r="C85" s="23">
        <f>SUM(A86:A86)</f>
        <v>1</v>
      </c>
      <c r="D85" s="3"/>
      <c r="E85" s="12"/>
      <c r="V85" s="23" t="s">
        <v>12</v>
      </c>
      <c r="W85" s="23">
        <f>SUM(U86:U86)</f>
        <v>0</v>
      </c>
      <c r="X85" s="12"/>
      <c r="Y85" s="12"/>
      <c r="AQ85" s="23" t="s">
        <v>12</v>
      </c>
      <c r="AR85" s="23">
        <f>SUM(AP86:AP86)</f>
        <v>0</v>
      </c>
      <c r="AS85" s="24"/>
      <c r="AT85" s="12"/>
      <c r="AU85" s="12"/>
      <c r="BM85" s="23" t="s">
        <v>12</v>
      </c>
      <c r="BN85" s="23">
        <f>SUM(BL86:BL86)</f>
        <v>0</v>
      </c>
      <c r="BO85" s="12"/>
      <c r="BP85" s="12"/>
      <c r="CH85" s="23" t="s">
        <v>12</v>
      </c>
      <c r="CI85" s="23">
        <f>SUM(CG86:CG86)</f>
        <v>0</v>
      </c>
      <c r="CJ85" s="12"/>
      <c r="CK85" s="12"/>
      <c r="DC85" s="23" t="s">
        <v>12</v>
      </c>
      <c r="DD85" s="23">
        <f>SUM(DB86:DB86)</f>
        <v>0</v>
      </c>
      <c r="DE85" s="12"/>
      <c r="DF85" s="12"/>
      <c r="DX85" s="23" t="s">
        <v>12</v>
      </c>
      <c r="DY85" s="23">
        <f>SUM(DW86:DW86)</f>
        <v>0</v>
      </c>
      <c r="DZ85" s="12"/>
      <c r="EA85" s="12"/>
      <c r="ES85" s="23" t="s">
        <v>12</v>
      </c>
      <c r="ET85" s="23">
        <f>SUM(ER86:ER86)</f>
        <v>0</v>
      </c>
      <c r="EU85" s="12"/>
      <c r="EV85" s="12"/>
      <c r="FN85" s="23" t="s">
        <v>12</v>
      </c>
      <c r="FO85" s="23">
        <f>SUM(FM86:FM86)</f>
        <v>0</v>
      </c>
      <c r="FP85" s="12"/>
      <c r="FQ85" s="12"/>
      <c r="GI85" s="23" t="s">
        <v>12</v>
      </c>
      <c r="GJ85" s="23">
        <f>SUM(GH86:GH86)</f>
        <v>0</v>
      </c>
      <c r="GK85" s="12"/>
      <c r="GL85" s="12"/>
      <c r="HD85" s="23" t="s">
        <v>12</v>
      </c>
      <c r="HE85" s="23">
        <f>SUM(HC86:HC86)</f>
        <v>0</v>
      </c>
      <c r="HF85" s="12"/>
      <c r="HG85" s="12"/>
    </row>
    <row r="86" spans="1:228" x14ac:dyDescent="0.25">
      <c r="A86">
        <v>1</v>
      </c>
      <c r="B86" s="4" t="s">
        <v>89</v>
      </c>
      <c r="D86" s="36">
        <v>1</v>
      </c>
      <c r="E86" s="12">
        <v>15</v>
      </c>
      <c r="R86">
        <v>1</v>
      </c>
      <c r="V86" s="4" t="s">
        <v>89</v>
      </c>
      <c r="X86" s="12"/>
      <c r="Y86" s="12">
        <v>15</v>
      </c>
      <c r="AQ86" s="4" t="s">
        <v>89</v>
      </c>
      <c r="AT86" s="36">
        <v>1</v>
      </c>
      <c r="AU86" s="12">
        <v>15</v>
      </c>
      <c r="BH86">
        <v>1</v>
      </c>
      <c r="BM86" s="4" t="s">
        <v>89</v>
      </c>
      <c r="BO86" s="12"/>
      <c r="BP86" s="12">
        <v>15</v>
      </c>
      <c r="CH86" s="4" t="s">
        <v>89</v>
      </c>
      <c r="CJ86" s="12"/>
      <c r="CK86" s="12">
        <v>15</v>
      </c>
      <c r="DC86" s="4" t="s">
        <v>89</v>
      </c>
      <c r="DE86" s="12"/>
      <c r="DF86" s="12">
        <v>15</v>
      </c>
      <c r="DX86" s="4" t="s">
        <v>89</v>
      </c>
      <c r="DZ86" s="12">
        <v>1</v>
      </c>
      <c r="EA86" s="12">
        <v>15</v>
      </c>
      <c r="EN86">
        <v>1</v>
      </c>
      <c r="ES86" s="4" t="s">
        <v>89</v>
      </c>
      <c r="EU86" s="12">
        <v>1</v>
      </c>
      <c r="EV86" s="12">
        <v>15</v>
      </c>
      <c r="FI86">
        <v>1</v>
      </c>
      <c r="FN86" s="4" t="s">
        <v>89</v>
      </c>
      <c r="FP86" s="12"/>
      <c r="FQ86" s="12">
        <v>15</v>
      </c>
      <c r="GI86" s="4" t="s">
        <v>89</v>
      </c>
      <c r="GK86" s="12"/>
      <c r="GL86" s="12">
        <v>15</v>
      </c>
      <c r="HD86" s="4" t="s">
        <v>89</v>
      </c>
      <c r="HF86" s="12"/>
      <c r="HG86" s="12">
        <v>15</v>
      </c>
    </row>
    <row r="87" spans="1:228" x14ac:dyDescent="0.25">
      <c r="B87" s="23" t="s">
        <v>13</v>
      </c>
      <c r="C87" s="23">
        <f>SUM(A88:A89)</f>
        <v>2</v>
      </c>
      <c r="D87" s="3"/>
      <c r="E87" s="12"/>
      <c r="V87" s="23" t="s">
        <v>13</v>
      </c>
      <c r="W87" s="23">
        <f>SUM(U88:U89)</f>
        <v>0</v>
      </c>
      <c r="X87" s="12"/>
      <c r="Y87" s="12"/>
      <c r="AQ87" s="23" t="s">
        <v>13</v>
      </c>
      <c r="AR87" s="23">
        <f>SUM(AP88:AP89)</f>
        <v>0</v>
      </c>
      <c r="AS87" s="24"/>
      <c r="AT87" s="12"/>
      <c r="AU87" s="12"/>
      <c r="BM87" s="23" t="s">
        <v>13</v>
      </c>
      <c r="BN87" s="23">
        <f>SUM(BL88:BL89)</f>
        <v>0</v>
      </c>
      <c r="BO87" s="12"/>
      <c r="BP87" s="12"/>
      <c r="CH87" s="23" t="s">
        <v>13</v>
      </c>
      <c r="CI87" s="23">
        <f>SUM(CG88:CG89)</f>
        <v>0</v>
      </c>
      <c r="CJ87" s="12"/>
      <c r="CK87" s="12"/>
      <c r="DC87" s="23" t="s">
        <v>13</v>
      </c>
      <c r="DD87" s="23">
        <f>SUM(DB88:DB89)</f>
        <v>0</v>
      </c>
      <c r="DE87" s="12"/>
      <c r="DF87" s="12"/>
      <c r="DX87" s="23" t="s">
        <v>13</v>
      </c>
      <c r="DY87" s="23">
        <f>SUM(DW88:DW89)</f>
        <v>0</v>
      </c>
      <c r="DZ87" s="12"/>
      <c r="EA87" s="12"/>
      <c r="ES87" s="23" t="s">
        <v>13</v>
      </c>
      <c r="ET87" s="23">
        <f>SUM(ER88:ER89)</f>
        <v>0</v>
      </c>
      <c r="EU87" s="12"/>
      <c r="EV87" s="12"/>
      <c r="FN87" s="23" t="s">
        <v>13</v>
      </c>
      <c r="FO87" s="23">
        <f>SUM(FM88:FM89)</f>
        <v>0</v>
      </c>
      <c r="FP87" s="12"/>
      <c r="FQ87" s="12"/>
      <c r="GI87" s="23" t="s">
        <v>13</v>
      </c>
      <c r="GJ87" s="23">
        <f>SUM(GH88:GH89)</f>
        <v>0</v>
      </c>
      <c r="GK87" s="12"/>
      <c r="GL87" s="12"/>
      <c r="HD87" s="23" t="s">
        <v>13</v>
      </c>
      <c r="HE87" s="23">
        <f>SUM(HC88:HC89)</f>
        <v>0</v>
      </c>
      <c r="HF87" s="12"/>
      <c r="HG87" s="12"/>
    </row>
    <row r="88" spans="1:228" x14ac:dyDescent="0.25">
      <c r="A88">
        <v>1</v>
      </c>
      <c r="B88" s="4" t="s">
        <v>90</v>
      </c>
      <c r="D88" s="12">
        <v>1</v>
      </c>
      <c r="E88" s="12">
        <v>11</v>
      </c>
      <c r="N88">
        <v>1</v>
      </c>
      <c r="V88" s="4" t="s">
        <v>90</v>
      </c>
      <c r="X88" s="12">
        <v>1</v>
      </c>
      <c r="Y88" s="12">
        <v>11</v>
      </c>
      <c r="AH88">
        <v>1</v>
      </c>
      <c r="AQ88" s="4" t="s">
        <v>90</v>
      </c>
      <c r="AT88" s="12">
        <v>1</v>
      </c>
      <c r="AU88" s="12">
        <v>11</v>
      </c>
      <c r="BD88">
        <v>1</v>
      </c>
      <c r="BM88" s="4" t="s">
        <v>90</v>
      </c>
      <c r="BO88" s="12"/>
      <c r="BP88" s="12">
        <v>11</v>
      </c>
      <c r="CH88" s="4" t="s">
        <v>90</v>
      </c>
      <c r="CJ88" s="12"/>
      <c r="CK88" s="12">
        <v>11</v>
      </c>
      <c r="DC88" s="4" t="s">
        <v>90</v>
      </c>
      <c r="DE88" s="12"/>
      <c r="DF88" s="12">
        <v>11</v>
      </c>
      <c r="DX88" s="4" t="s">
        <v>90</v>
      </c>
      <c r="DZ88" s="12">
        <v>1</v>
      </c>
      <c r="EA88" s="12">
        <v>11</v>
      </c>
      <c r="EJ88">
        <v>1</v>
      </c>
      <c r="ES88" s="4" t="s">
        <v>90</v>
      </c>
      <c r="EU88" s="12"/>
      <c r="EV88" s="12">
        <v>11</v>
      </c>
      <c r="FN88" s="4" t="s">
        <v>90</v>
      </c>
      <c r="FP88" s="12"/>
      <c r="FQ88" s="12">
        <v>11</v>
      </c>
      <c r="GI88" s="4" t="s">
        <v>90</v>
      </c>
      <c r="GK88" s="12"/>
      <c r="GL88" s="12">
        <v>11</v>
      </c>
      <c r="HD88" s="4" t="s">
        <v>90</v>
      </c>
      <c r="HF88" s="12"/>
      <c r="HG88" s="12">
        <v>11</v>
      </c>
    </row>
    <row r="89" spans="1:228" x14ac:dyDescent="0.25">
      <c r="A89">
        <v>1</v>
      </c>
      <c r="B89" s="4" t="s">
        <v>91</v>
      </c>
      <c r="D89" s="12">
        <v>1</v>
      </c>
      <c r="E89" s="12">
        <v>13</v>
      </c>
      <c r="P89">
        <v>1</v>
      </c>
      <c r="V89" s="4" t="s">
        <v>91</v>
      </c>
      <c r="X89" s="12">
        <v>1</v>
      </c>
      <c r="Y89" s="12">
        <v>13</v>
      </c>
      <c r="AJ89">
        <v>1</v>
      </c>
      <c r="AQ89" s="4" t="s">
        <v>91</v>
      </c>
      <c r="AT89" s="12">
        <v>1</v>
      </c>
      <c r="AU89" s="12">
        <v>13</v>
      </c>
      <c r="BF89">
        <v>1</v>
      </c>
      <c r="BM89" s="4" t="s">
        <v>91</v>
      </c>
      <c r="BO89" s="12"/>
      <c r="BP89" s="12">
        <v>13</v>
      </c>
      <c r="CH89" s="4" t="s">
        <v>91</v>
      </c>
      <c r="CJ89" s="12"/>
      <c r="CK89" s="12">
        <v>13</v>
      </c>
      <c r="DC89" s="4" t="s">
        <v>91</v>
      </c>
      <c r="DE89" s="12"/>
      <c r="DF89" s="12">
        <v>13</v>
      </c>
      <c r="DX89" s="4" t="s">
        <v>91</v>
      </c>
      <c r="DZ89" s="12">
        <v>1</v>
      </c>
      <c r="EA89" s="12">
        <v>13</v>
      </c>
      <c r="EL89">
        <v>1</v>
      </c>
      <c r="ES89" s="4" t="s">
        <v>91</v>
      </c>
      <c r="EU89" s="12">
        <v>1</v>
      </c>
      <c r="EV89" s="12">
        <v>13</v>
      </c>
      <c r="FG89">
        <v>1</v>
      </c>
      <c r="FN89" s="4" t="s">
        <v>91</v>
      </c>
      <c r="FP89" s="12"/>
      <c r="FQ89" s="12">
        <v>13</v>
      </c>
      <c r="GI89" s="4" t="s">
        <v>91</v>
      </c>
      <c r="GK89" s="12"/>
      <c r="GL89" s="12">
        <v>13</v>
      </c>
      <c r="HD89" s="4" t="s">
        <v>91</v>
      </c>
      <c r="HF89" s="12"/>
      <c r="HG89" s="12">
        <v>13</v>
      </c>
    </row>
    <row r="90" spans="1:228" x14ac:dyDescent="0.25">
      <c r="B90" s="23" t="s">
        <v>14</v>
      </c>
      <c r="C90" s="23">
        <f>SUM(A91:A126)</f>
        <v>36</v>
      </c>
      <c r="D90" s="3"/>
      <c r="E90" s="12"/>
      <c r="V90" s="23" t="s">
        <v>14</v>
      </c>
      <c r="W90" s="23">
        <f>SUM(U91:U126)</f>
        <v>0</v>
      </c>
      <c r="X90" s="12"/>
      <c r="Y90" s="12"/>
      <c r="AQ90" s="23" t="s">
        <v>14</v>
      </c>
      <c r="AR90" s="23">
        <f>SUM(AP91:AP126)</f>
        <v>0</v>
      </c>
      <c r="AS90" s="24"/>
      <c r="AT90" s="12"/>
      <c r="AU90" s="12"/>
      <c r="BM90" s="23" t="s">
        <v>14</v>
      </c>
      <c r="BN90" s="23">
        <f>SUM(BL91:BL126)</f>
        <v>0</v>
      </c>
      <c r="BO90" s="12"/>
      <c r="BP90" s="12"/>
      <c r="CH90" s="23" t="s">
        <v>14</v>
      </c>
      <c r="CI90" s="23">
        <f>SUM(CG91:CG126)</f>
        <v>0</v>
      </c>
      <c r="CJ90" s="12"/>
      <c r="CK90" s="12"/>
      <c r="DC90" s="23" t="s">
        <v>14</v>
      </c>
      <c r="DD90" s="23">
        <f>SUM(DB91:DB126)</f>
        <v>0</v>
      </c>
      <c r="DE90" s="12"/>
      <c r="DF90" s="12"/>
      <c r="DX90" s="23" t="s">
        <v>14</v>
      </c>
      <c r="DY90" s="23">
        <f>SUM(DW91:DW126)</f>
        <v>0</v>
      </c>
      <c r="DZ90" s="12"/>
      <c r="EA90" s="12"/>
      <c r="ES90" s="23" t="s">
        <v>14</v>
      </c>
      <c r="ET90" s="23">
        <f>SUM(ER91:ER126)</f>
        <v>0</v>
      </c>
      <c r="EU90" s="12"/>
      <c r="EV90" s="12"/>
      <c r="FN90" s="23" t="s">
        <v>14</v>
      </c>
      <c r="FO90" s="23">
        <f>SUM(FM91:FM126)</f>
        <v>0</v>
      </c>
      <c r="FP90" s="12"/>
      <c r="FQ90" s="12"/>
      <c r="GI90" s="23" t="s">
        <v>14</v>
      </c>
      <c r="GJ90" s="23">
        <f>SUM(GH91:GH126)</f>
        <v>0</v>
      </c>
      <c r="GK90" s="12"/>
      <c r="GL90" s="12"/>
      <c r="HD90" s="23" t="s">
        <v>14</v>
      </c>
      <c r="HE90" s="23">
        <f>SUM(HC91:HC126)</f>
        <v>0</v>
      </c>
      <c r="HF90" s="12"/>
      <c r="HG90" s="12"/>
    </row>
    <row r="91" spans="1:228" x14ac:dyDescent="0.25">
      <c r="A91">
        <v>1</v>
      </c>
      <c r="B91" s="4" t="s">
        <v>92</v>
      </c>
      <c r="D91" s="12">
        <v>1</v>
      </c>
      <c r="E91" s="12">
        <v>12</v>
      </c>
      <c r="O91">
        <v>1</v>
      </c>
      <c r="V91" s="4" t="s">
        <v>92</v>
      </c>
      <c r="X91" s="12">
        <v>1</v>
      </c>
      <c r="Y91" s="12">
        <v>12</v>
      </c>
      <c r="AI91">
        <v>1</v>
      </c>
      <c r="AQ91" s="4" t="s">
        <v>92</v>
      </c>
      <c r="AT91" s="12">
        <v>1</v>
      </c>
      <c r="AU91" s="12">
        <v>12</v>
      </c>
      <c r="BE91">
        <v>1</v>
      </c>
      <c r="BM91" s="4" t="s">
        <v>92</v>
      </c>
      <c r="BO91" s="12"/>
      <c r="BP91" s="12">
        <v>12</v>
      </c>
      <c r="CH91" s="4" t="s">
        <v>92</v>
      </c>
      <c r="CJ91" s="12">
        <v>1</v>
      </c>
      <c r="CK91" s="12">
        <v>12</v>
      </c>
      <c r="CU91">
        <v>1</v>
      </c>
      <c r="DC91" s="4" t="s">
        <v>92</v>
      </c>
      <c r="DE91" s="12"/>
      <c r="DF91" s="12">
        <v>12</v>
      </c>
      <c r="DX91" s="4" t="s">
        <v>92</v>
      </c>
      <c r="DZ91" s="12">
        <v>1</v>
      </c>
      <c r="EA91" s="12">
        <v>12</v>
      </c>
      <c r="EK91">
        <v>1</v>
      </c>
      <c r="ES91" s="4" t="s">
        <v>92</v>
      </c>
      <c r="EU91" s="12"/>
      <c r="EV91" s="12">
        <v>12</v>
      </c>
      <c r="FN91" s="4" t="s">
        <v>92</v>
      </c>
      <c r="FP91" s="12"/>
      <c r="FQ91" s="12">
        <v>12</v>
      </c>
      <c r="GI91" s="4" t="s">
        <v>92</v>
      </c>
      <c r="GK91" s="12"/>
      <c r="GL91" s="12">
        <v>12</v>
      </c>
      <c r="HD91" s="4" t="s">
        <v>92</v>
      </c>
      <c r="HF91" s="12"/>
      <c r="HG91" s="12">
        <v>12</v>
      </c>
    </row>
    <row r="92" spans="1:228" x14ac:dyDescent="0.25">
      <c r="A92">
        <v>1</v>
      </c>
      <c r="B92" s="4" t="s">
        <v>93</v>
      </c>
      <c r="D92" s="3"/>
      <c r="E92" s="12">
        <v>14</v>
      </c>
      <c r="V92" s="4" t="s">
        <v>93</v>
      </c>
      <c r="X92" s="12"/>
      <c r="Y92" s="12">
        <v>14</v>
      </c>
      <c r="AQ92" s="4" t="s">
        <v>93</v>
      </c>
      <c r="AT92" s="12">
        <v>1</v>
      </c>
      <c r="AU92" s="12">
        <v>14</v>
      </c>
      <c r="BG92">
        <v>1</v>
      </c>
      <c r="BM92" s="4" t="s">
        <v>93</v>
      </c>
      <c r="BO92" s="12">
        <v>1</v>
      </c>
      <c r="BP92" s="12">
        <v>14</v>
      </c>
      <c r="CB92">
        <v>1</v>
      </c>
      <c r="CH92" s="4" t="s">
        <v>93</v>
      </c>
      <c r="CJ92" s="12"/>
      <c r="CK92" s="12">
        <v>14</v>
      </c>
      <c r="DC92" s="4" t="s">
        <v>93</v>
      </c>
      <c r="DE92" s="12"/>
      <c r="DF92" s="12">
        <v>14</v>
      </c>
      <c r="DX92" s="4" t="s">
        <v>93</v>
      </c>
      <c r="DZ92" s="12">
        <v>1</v>
      </c>
      <c r="EA92" s="12">
        <v>14</v>
      </c>
      <c r="EM92">
        <v>1</v>
      </c>
      <c r="ES92" s="4" t="s">
        <v>93</v>
      </c>
      <c r="EU92" s="12">
        <v>1</v>
      </c>
      <c r="EV92" s="12">
        <v>14</v>
      </c>
      <c r="FH92">
        <v>1</v>
      </c>
      <c r="FN92" s="4" t="s">
        <v>93</v>
      </c>
      <c r="FP92" s="12">
        <v>1</v>
      </c>
      <c r="FQ92" s="12">
        <v>14</v>
      </c>
      <c r="GC92">
        <v>1</v>
      </c>
      <c r="GI92" s="4" t="s">
        <v>93</v>
      </c>
      <c r="GK92" s="12">
        <v>1</v>
      </c>
      <c r="GL92" s="12">
        <v>14</v>
      </c>
      <c r="GX92">
        <v>1</v>
      </c>
      <c r="HD92" s="4" t="s">
        <v>93</v>
      </c>
      <c r="HF92" s="12"/>
      <c r="HG92" s="12">
        <v>14</v>
      </c>
    </row>
    <row r="93" spans="1:228" x14ac:dyDescent="0.25">
      <c r="A93">
        <v>1</v>
      </c>
      <c r="B93" s="4" t="s">
        <v>94</v>
      </c>
      <c r="D93" s="3"/>
      <c r="E93" s="12">
        <v>13</v>
      </c>
      <c r="V93" s="4" t="s">
        <v>94</v>
      </c>
      <c r="X93" s="12"/>
      <c r="Y93" s="12">
        <v>13</v>
      </c>
      <c r="AQ93" s="4" t="s">
        <v>94</v>
      </c>
      <c r="AT93" s="12">
        <v>1</v>
      </c>
      <c r="AU93" s="12">
        <v>13</v>
      </c>
      <c r="BF93">
        <v>1</v>
      </c>
      <c r="BM93" s="4" t="s">
        <v>94</v>
      </c>
      <c r="BO93" s="12"/>
      <c r="BP93" s="12">
        <v>13</v>
      </c>
      <c r="CH93" s="4" t="s">
        <v>94</v>
      </c>
      <c r="CJ93" s="12"/>
      <c r="CK93" s="12">
        <v>13</v>
      </c>
      <c r="DC93" s="4" t="s">
        <v>94</v>
      </c>
      <c r="DE93" s="12"/>
      <c r="DF93" s="12">
        <v>13</v>
      </c>
      <c r="DX93" s="4" t="s">
        <v>94</v>
      </c>
      <c r="DZ93" s="12">
        <v>1</v>
      </c>
      <c r="EA93" s="12">
        <v>13</v>
      </c>
      <c r="EL93">
        <v>1</v>
      </c>
      <c r="ES93" s="4" t="s">
        <v>94</v>
      </c>
      <c r="EU93" s="12">
        <v>1</v>
      </c>
      <c r="EV93" s="12">
        <v>13</v>
      </c>
      <c r="FG93">
        <v>1</v>
      </c>
      <c r="FN93" s="4" t="s">
        <v>94</v>
      </c>
      <c r="FP93" s="12"/>
      <c r="FQ93" s="12">
        <v>13</v>
      </c>
      <c r="GI93" s="4" t="s">
        <v>94</v>
      </c>
      <c r="GK93" s="12"/>
      <c r="GL93" s="12">
        <v>13</v>
      </c>
      <c r="HD93" s="4" t="s">
        <v>94</v>
      </c>
      <c r="HF93" s="12"/>
      <c r="HG93" s="12">
        <v>13</v>
      </c>
    </row>
    <row r="94" spans="1:228" x14ac:dyDescent="0.25">
      <c r="A94">
        <v>1</v>
      </c>
      <c r="B94" s="4" t="s">
        <v>95</v>
      </c>
      <c r="D94" s="3"/>
      <c r="E94" s="12">
        <v>14</v>
      </c>
      <c r="V94" s="4" t="s">
        <v>95</v>
      </c>
      <c r="X94" s="12"/>
      <c r="Y94" s="12">
        <v>14</v>
      </c>
      <c r="AQ94" s="4" t="s">
        <v>95</v>
      </c>
      <c r="AT94" s="12"/>
      <c r="AU94" s="12">
        <v>14</v>
      </c>
      <c r="BM94" s="4" t="s">
        <v>95</v>
      </c>
      <c r="BO94" s="36">
        <v>1</v>
      </c>
      <c r="BP94" s="12">
        <v>14</v>
      </c>
      <c r="CB94">
        <v>1</v>
      </c>
      <c r="CH94" s="4" t="s">
        <v>95</v>
      </c>
      <c r="CJ94" s="12"/>
      <c r="CK94" s="12">
        <v>14</v>
      </c>
      <c r="DC94" s="4" t="s">
        <v>95</v>
      </c>
      <c r="DE94" s="12"/>
      <c r="DF94" s="12">
        <v>14</v>
      </c>
      <c r="DX94" s="4" t="s">
        <v>95</v>
      </c>
      <c r="DZ94" s="12"/>
      <c r="EA94" s="12">
        <v>14</v>
      </c>
      <c r="ES94" s="4" t="s">
        <v>95</v>
      </c>
      <c r="EU94" s="12"/>
      <c r="EV94" s="12">
        <v>14</v>
      </c>
      <c r="FN94" s="4" t="s">
        <v>95</v>
      </c>
      <c r="FP94" s="12"/>
      <c r="FQ94" s="12">
        <v>14</v>
      </c>
      <c r="GI94" s="4" t="s">
        <v>95</v>
      </c>
      <c r="GK94" s="12">
        <v>1</v>
      </c>
      <c r="GL94" s="12">
        <v>14</v>
      </c>
      <c r="GX94">
        <v>1</v>
      </c>
      <c r="HD94" s="4" t="s">
        <v>95</v>
      </c>
      <c r="HF94" s="12"/>
      <c r="HG94" s="12">
        <v>14</v>
      </c>
    </row>
    <row r="95" spans="1:228" x14ac:dyDescent="0.25">
      <c r="A95">
        <v>1</v>
      </c>
      <c r="B95" s="4" t="s">
        <v>96</v>
      </c>
      <c r="D95" s="3"/>
      <c r="E95" s="12">
        <v>10</v>
      </c>
      <c r="V95" s="4" t="s">
        <v>96</v>
      </c>
      <c r="X95" s="12"/>
      <c r="Y95" s="12">
        <v>10</v>
      </c>
      <c r="AQ95" s="4" t="s">
        <v>96</v>
      </c>
      <c r="AT95" s="12"/>
      <c r="AU95" s="12">
        <v>10</v>
      </c>
      <c r="BM95" s="4" t="s">
        <v>96</v>
      </c>
      <c r="BO95" s="12"/>
      <c r="BP95" s="12">
        <v>10</v>
      </c>
      <c r="CH95" s="4" t="s">
        <v>96</v>
      </c>
      <c r="CJ95" s="12"/>
      <c r="CK95" s="12">
        <v>10</v>
      </c>
      <c r="DC95" s="4" t="s">
        <v>96</v>
      </c>
      <c r="DE95" s="12"/>
      <c r="DF95" s="12">
        <v>10</v>
      </c>
      <c r="DX95" s="4" t="s">
        <v>96</v>
      </c>
      <c r="DZ95" s="12"/>
      <c r="EA95" s="12">
        <v>10</v>
      </c>
      <c r="ES95" s="4" t="s">
        <v>96</v>
      </c>
      <c r="EU95" s="12"/>
      <c r="EV95" s="12">
        <v>10</v>
      </c>
      <c r="FN95" s="4" t="s">
        <v>96</v>
      </c>
      <c r="FP95" s="12">
        <v>1</v>
      </c>
      <c r="FQ95" s="12">
        <v>10</v>
      </c>
      <c r="FY95">
        <v>1</v>
      </c>
      <c r="GI95" s="4" t="s">
        <v>96</v>
      </c>
      <c r="GK95" s="12"/>
      <c r="GL95" s="12">
        <v>10</v>
      </c>
      <c r="HD95" s="4" t="s">
        <v>96</v>
      </c>
      <c r="HF95" s="12"/>
      <c r="HG95" s="12">
        <v>10</v>
      </c>
    </row>
    <row r="96" spans="1:228" x14ac:dyDescent="0.25">
      <c r="A96">
        <v>1</v>
      </c>
      <c r="B96" s="31" t="s">
        <v>97</v>
      </c>
      <c r="D96" s="3"/>
      <c r="E96" s="12">
        <v>15</v>
      </c>
      <c r="V96" s="31" t="s">
        <v>97</v>
      </c>
      <c r="X96" s="12"/>
      <c r="Y96" s="12">
        <v>15</v>
      </c>
      <c r="AQ96" s="31" t="s">
        <v>97</v>
      </c>
      <c r="AT96" s="12"/>
      <c r="AU96" s="12">
        <v>15</v>
      </c>
      <c r="BM96" s="31" t="s">
        <v>97</v>
      </c>
      <c r="BO96" s="12">
        <v>1</v>
      </c>
      <c r="BP96" s="12">
        <v>15</v>
      </c>
      <c r="CC96">
        <v>1</v>
      </c>
      <c r="CH96" s="31" t="s">
        <v>97</v>
      </c>
      <c r="CJ96" s="12"/>
      <c r="CK96" s="12">
        <v>15</v>
      </c>
      <c r="DC96" s="31" t="s">
        <v>97</v>
      </c>
      <c r="DE96" s="12"/>
      <c r="DF96" s="12">
        <v>15</v>
      </c>
      <c r="DX96" s="31" t="s">
        <v>97</v>
      </c>
      <c r="DZ96" s="12"/>
      <c r="EA96" s="12">
        <v>15</v>
      </c>
      <c r="ES96" s="31" t="s">
        <v>97</v>
      </c>
      <c r="EU96" s="12"/>
      <c r="EV96" s="12">
        <v>15</v>
      </c>
      <c r="FN96" s="31" t="s">
        <v>97</v>
      </c>
      <c r="FP96" s="12"/>
      <c r="FQ96" s="12">
        <v>15</v>
      </c>
      <c r="GI96" s="31" t="s">
        <v>97</v>
      </c>
      <c r="GK96" s="12"/>
      <c r="GL96" s="12">
        <v>15</v>
      </c>
      <c r="HD96" s="31" t="s">
        <v>97</v>
      </c>
      <c r="HF96" s="12">
        <v>1</v>
      </c>
      <c r="HG96" s="12">
        <v>15</v>
      </c>
      <c r="HT96">
        <v>1</v>
      </c>
    </row>
    <row r="97" spans="1:229" x14ac:dyDescent="0.25">
      <c r="A97">
        <v>1</v>
      </c>
      <c r="B97" s="31" t="s">
        <v>98</v>
      </c>
      <c r="D97" s="12">
        <v>1</v>
      </c>
      <c r="E97" s="12">
        <v>12</v>
      </c>
      <c r="O97">
        <v>1</v>
      </c>
      <c r="V97" s="31" t="s">
        <v>98</v>
      </c>
      <c r="X97" s="12">
        <v>1</v>
      </c>
      <c r="Y97" s="12">
        <v>12</v>
      </c>
      <c r="AI97">
        <v>1</v>
      </c>
      <c r="AQ97" s="31" t="s">
        <v>98</v>
      </c>
      <c r="AT97" s="12"/>
      <c r="AU97" s="12">
        <v>12</v>
      </c>
      <c r="BM97" s="31" t="s">
        <v>98</v>
      </c>
      <c r="BO97" s="12"/>
      <c r="BP97" s="12">
        <v>12</v>
      </c>
      <c r="CH97" s="31" t="s">
        <v>98</v>
      </c>
      <c r="CJ97" s="12"/>
      <c r="CK97" s="12">
        <v>12</v>
      </c>
      <c r="DC97" s="31" t="s">
        <v>98</v>
      </c>
      <c r="DE97" s="12"/>
      <c r="DF97" s="12">
        <v>12</v>
      </c>
      <c r="DX97" s="31" t="s">
        <v>98</v>
      </c>
      <c r="DZ97" s="12">
        <v>1</v>
      </c>
      <c r="EA97" s="12">
        <v>12</v>
      </c>
      <c r="EK97">
        <v>1</v>
      </c>
      <c r="ES97" s="31" t="s">
        <v>98</v>
      </c>
      <c r="EU97" s="12"/>
      <c r="EV97" s="12">
        <v>12</v>
      </c>
      <c r="FN97" s="31" t="s">
        <v>98</v>
      </c>
      <c r="FP97" s="12"/>
      <c r="FQ97" s="12">
        <v>12</v>
      </c>
      <c r="GI97" s="31" t="s">
        <v>98</v>
      </c>
      <c r="GK97" s="12"/>
      <c r="GL97" s="12">
        <v>12</v>
      </c>
      <c r="HD97" s="31" t="s">
        <v>98</v>
      </c>
      <c r="HF97" s="12"/>
      <c r="HG97" s="12">
        <v>12</v>
      </c>
    </row>
    <row r="98" spans="1:229" x14ac:dyDescent="0.25">
      <c r="A98">
        <v>1</v>
      </c>
      <c r="B98" s="31" t="s">
        <v>99</v>
      </c>
      <c r="D98" s="12">
        <v>1</v>
      </c>
      <c r="E98" s="12">
        <v>13</v>
      </c>
      <c r="P98">
        <v>1</v>
      </c>
      <c r="V98" s="31" t="s">
        <v>99</v>
      </c>
      <c r="X98" s="12">
        <v>1</v>
      </c>
      <c r="Y98" s="12">
        <v>13</v>
      </c>
      <c r="AJ98">
        <v>1</v>
      </c>
      <c r="AQ98" s="31" t="s">
        <v>99</v>
      </c>
      <c r="AT98" s="12"/>
      <c r="AU98" s="12">
        <v>13</v>
      </c>
      <c r="BM98" s="31" t="s">
        <v>99</v>
      </c>
      <c r="BO98" s="12"/>
      <c r="BP98" s="12">
        <v>13</v>
      </c>
      <c r="CH98" s="31" t="s">
        <v>99</v>
      </c>
      <c r="CJ98" s="12">
        <v>1</v>
      </c>
      <c r="CK98" s="12">
        <v>13</v>
      </c>
      <c r="CV98">
        <v>1</v>
      </c>
      <c r="DC98" s="31" t="s">
        <v>99</v>
      </c>
      <c r="DE98" s="12">
        <v>1</v>
      </c>
      <c r="DF98" s="12">
        <v>13</v>
      </c>
      <c r="DQ98">
        <v>1</v>
      </c>
      <c r="DX98" s="31" t="s">
        <v>99</v>
      </c>
      <c r="DZ98" s="12"/>
      <c r="EA98" s="12">
        <v>13</v>
      </c>
      <c r="ES98" s="31" t="s">
        <v>99</v>
      </c>
      <c r="EU98" s="12"/>
      <c r="EV98" s="12">
        <v>13</v>
      </c>
      <c r="FN98" s="31" t="s">
        <v>99</v>
      </c>
      <c r="FP98" s="12"/>
      <c r="FQ98" s="12">
        <v>13</v>
      </c>
      <c r="GI98" s="31" t="s">
        <v>99</v>
      </c>
      <c r="GK98" s="12"/>
      <c r="GL98" s="12">
        <v>13</v>
      </c>
      <c r="HD98" s="31" t="s">
        <v>99</v>
      </c>
      <c r="HF98" s="12"/>
      <c r="HG98" s="12">
        <v>13</v>
      </c>
    </row>
    <row r="99" spans="1:229" x14ac:dyDescent="0.25">
      <c r="A99">
        <v>1</v>
      </c>
      <c r="B99" s="4" t="s">
        <v>100</v>
      </c>
      <c r="D99" s="3"/>
      <c r="E99" s="12">
        <v>11</v>
      </c>
      <c r="V99" s="4" t="s">
        <v>100</v>
      </c>
      <c r="X99" s="12"/>
      <c r="Y99" s="12">
        <v>11</v>
      </c>
      <c r="AQ99" s="4" t="s">
        <v>100</v>
      </c>
      <c r="AT99" s="12">
        <v>1</v>
      </c>
      <c r="AU99" s="12">
        <v>11</v>
      </c>
      <c r="BD99">
        <v>1</v>
      </c>
      <c r="BM99" s="4" t="s">
        <v>100</v>
      </c>
      <c r="BO99" s="12">
        <v>1</v>
      </c>
      <c r="BP99" s="12">
        <v>11</v>
      </c>
      <c r="BY99">
        <v>1</v>
      </c>
      <c r="CH99" s="4" t="s">
        <v>100</v>
      </c>
      <c r="CJ99" s="12"/>
      <c r="CK99" s="12">
        <v>11</v>
      </c>
      <c r="DC99" s="4" t="s">
        <v>100</v>
      </c>
      <c r="DE99" s="12"/>
      <c r="DF99" s="12">
        <v>11</v>
      </c>
      <c r="DX99" s="4" t="s">
        <v>100</v>
      </c>
      <c r="DZ99" s="12"/>
      <c r="EA99" s="12">
        <v>11</v>
      </c>
      <c r="ES99" s="4" t="s">
        <v>100</v>
      </c>
      <c r="EU99" s="12"/>
      <c r="EV99" s="12">
        <v>11</v>
      </c>
      <c r="FN99" s="4" t="s">
        <v>100</v>
      </c>
      <c r="FP99" s="12">
        <v>1</v>
      </c>
      <c r="FQ99" s="12">
        <v>11</v>
      </c>
      <c r="FZ99">
        <v>1</v>
      </c>
      <c r="GI99" s="4" t="s">
        <v>100</v>
      </c>
      <c r="GK99" s="12">
        <v>1</v>
      </c>
      <c r="GL99" s="12">
        <v>11</v>
      </c>
      <c r="GU99">
        <v>1</v>
      </c>
      <c r="HD99" s="4" t="s">
        <v>100</v>
      </c>
      <c r="HF99" s="12">
        <v>1</v>
      </c>
      <c r="HG99" s="12">
        <v>11</v>
      </c>
      <c r="HP99">
        <v>1</v>
      </c>
    </row>
    <row r="100" spans="1:229" x14ac:dyDescent="0.25">
      <c r="A100">
        <v>1</v>
      </c>
      <c r="B100" s="31" t="s">
        <v>101</v>
      </c>
      <c r="D100" s="3"/>
      <c r="E100" s="12">
        <v>13</v>
      </c>
      <c r="V100" s="31" t="s">
        <v>101</v>
      </c>
      <c r="X100" s="12"/>
      <c r="Y100" s="12">
        <v>13</v>
      </c>
      <c r="AQ100" s="31" t="s">
        <v>101</v>
      </c>
      <c r="AT100" s="12">
        <v>1</v>
      </c>
      <c r="AU100" s="12">
        <v>13</v>
      </c>
      <c r="BF100">
        <v>1</v>
      </c>
      <c r="BM100" s="31" t="s">
        <v>101</v>
      </c>
      <c r="BO100" s="12"/>
      <c r="BP100" s="12">
        <v>13</v>
      </c>
      <c r="CH100" s="31" t="s">
        <v>101</v>
      </c>
      <c r="CJ100" s="12"/>
      <c r="CK100" s="12">
        <v>13</v>
      </c>
      <c r="DC100" s="31" t="s">
        <v>101</v>
      </c>
      <c r="DE100" s="12"/>
      <c r="DF100" s="12">
        <v>13</v>
      </c>
      <c r="DX100" s="31" t="s">
        <v>101</v>
      </c>
      <c r="DZ100" s="12">
        <v>1</v>
      </c>
      <c r="EA100" s="12">
        <v>13</v>
      </c>
      <c r="EL100">
        <v>1</v>
      </c>
      <c r="ES100" s="31" t="s">
        <v>101</v>
      </c>
      <c r="EU100" s="12"/>
      <c r="EV100" s="12">
        <v>13</v>
      </c>
      <c r="FN100" s="31" t="s">
        <v>101</v>
      </c>
      <c r="FP100" s="12"/>
      <c r="FQ100" s="12">
        <v>13</v>
      </c>
      <c r="GI100" s="31" t="s">
        <v>101</v>
      </c>
      <c r="GK100" s="12"/>
      <c r="GL100" s="12">
        <v>13</v>
      </c>
      <c r="HD100" s="31" t="s">
        <v>101</v>
      </c>
      <c r="HF100" s="12"/>
      <c r="HG100" s="12">
        <v>13</v>
      </c>
    </row>
    <row r="101" spans="1:229" x14ac:dyDescent="0.25">
      <c r="A101">
        <v>1</v>
      </c>
      <c r="B101" s="4" t="s">
        <v>102</v>
      </c>
      <c r="D101" s="3"/>
      <c r="E101" s="12">
        <v>13</v>
      </c>
      <c r="V101" s="4" t="s">
        <v>102</v>
      </c>
      <c r="X101" s="12"/>
      <c r="Y101" s="12">
        <v>13</v>
      </c>
      <c r="AQ101" s="4" t="s">
        <v>102</v>
      </c>
      <c r="AT101" s="12">
        <v>1</v>
      </c>
      <c r="AU101" s="12">
        <v>13</v>
      </c>
      <c r="BF101">
        <v>1</v>
      </c>
      <c r="BM101" s="4" t="s">
        <v>102</v>
      </c>
      <c r="BO101" s="12"/>
      <c r="BP101" s="12">
        <v>13</v>
      </c>
      <c r="CH101" s="4" t="s">
        <v>102</v>
      </c>
      <c r="CJ101" s="12"/>
      <c r="CK101" s="12">
        <v>13</v>
      </c>
      <c r="DC101" s="4" t="s">
        <v>102</v>
      </c>
      <c r="DE101" s="12"/>
      <c r="DF101" s="12">
        <v>13</v>
      </c>
      <c r="DX101" s="4" t="s">
        <v>102</v>
      </c>
      <c r="DZ101" s="12"/>
      <c r="EA101" s="12">
        <v>13</v>
      </c>
      <c r="ES101" s="4" t="s">
        <v>102</v>
      </c>
      <c r="EU101" s="12">
        <v>1</v>
      </c>
      <c r="EV101" s="12">
        <v>13</v>
      </c>
      <c r="FG101">
        <v>1</v>
      </c>
      <c r="FN101" s="4" t="s">
        <v>102</v>
      </c>
      <c r="FP101" s="12"/>
      <c r="FQ101" s="12">
        <v>13</v>
      </c>
      <c r="GI101" s="4" t="s">
        <v>102</v>
      </c>
      <c r="GK101" s="12"/>
      <c r="GL101" s="12">
        <v>13</v>
      </c>
      <c r="HD101" s="4" t="s">
        <v>102</v>
      </c>
      <c r="HF101" s="12"/>
      <c r="HG101" s="12">
        <v>13</v>
      </c>
    </row>
    <row r="102" spans="1:229" x14ac:dyDescent="0.25">
      <c r="A102">
        <v>1</v>
      </c>
      <c r="B102" s="4" t="s">
        <v>103</v>
      </c>
      <c r="D102" s="36">
        <v>1</v>
      </c>
      <c r="E102" s="12">
        <v>15</v>
      </c>
      <c r="R102">
        <v>1</v>
      </c>
      <c r="V102" s="4" t="s">
        <v>103</v>
      </c>
      <c r="X102" s="36">
        <v>1</v>
      </c>
      <c r="Y102" s="12">
        <v>15</v>
      </c>
      <c r="AL102">
        <v>1</v>
      </c>
      <c r="AQ102" s="4" t="s">
        <v>103</v>
      </c>
      <c r="AT102" s="36">
        <v>1</v>
      </c>
      <c r="AU102" s="12">
        <v>15</v>
      </c>
      <c r="BH102">
        <v>1</v>
      </c>
      <c r="BM102" s="4" t="s">
        <v>103</v>
      </c>
      <c r="BO102" s="12"/>
      <c r="BP102" s="12">
        <v>15</v>
      </c>
      <c r="CH102" s="4" t="s">
        <v>103</v>
      </c>
      <c r="CJ102" s="12"/>
      <c r="CK102" s="12">
        <v>15</v>
      </c>
      <c r="DC102" s="4" t="s">
        <v>103</v>
      </c>
      <c r="DE102" s="12"/>
      <c r="DF102" s="12">
        <v>15</v>
      </c>
      <c r="DX102" s="4" t="s">
        <v>103</v>
      </c>
      <c r="DZ102" s="12">
        <v>1</v>
      </c>
      <c r="EA102" s="12">
        <v>15</v>
      </c>
      <c r="EN102">
        <v>1</v>
      </c>
      <c r="ES102" s="4" t="s">
        <v>103</v>
      </c>
      <c r="EU102" s="12"/>
      <c r="EV102" s="12">
        <v>15</v>
      </c>
      <c r="FN102" s="4" t="s">
        <v>103</v>
      </c>
      <c r="FP102" s="12"/>
      <c r="FQ102" s="12">
        <v>15</v>
      </c>
      <c r="GI102" s="4" t="s">
        <v>103</v>
      </c>
      <c r="GK102" s="12"/>
      <c r="GL102" s="12">
        <v>15</v>
      </c>
      <c r="HD102" s="4" t="s">
        <v>103</v>
      </c>
      <c r="HF102" s="12"/>
      <c r="HG102" s="12">
        <v>15</v>
      </c>
    </row>
    <row r="103" spans="1:229" x14ac:dyDescent="0.25">
      <c r="A103">
        <v>1</v>
      </c>
      <c r="B103" s="4" t="s">
        <v>104</v>
      </c>
      <c r="D103" s="3"/>
      <c r="E103" s="12">
        <v>12</v>
      </c>
      <c r="V103" s="4" t="s">
        <v>104</v>
      </c>
      <c r="X103" s="12"/>
      <c r="Y103" s="12">
        <v>12</v>
      </c>
      <c r="AQ103" s="4" t="s">
        <v>104</v>
      </c>
      <c r="AT103" s="12">
        <v>1</v>
      </c>
      <c r="AU103" s="12">
        <v>12</v>
      </c>
      <c r="BE103">
        <v>1</v>
      </c>
      <c r="BM103" s="4" t="s">
        <v>104</v>
      </c>
      <c r="BO103" s="12">
        <v>1</v>
      </c>
      <c r="BP103" s="12">
        <v>12</v>
      </c>
      <c r="BZ103">
        <v>1</v>
      </c>
      <c r="CH103" s="4" t="s">
        <v>104</v>
      </c>
      <c r="CJ103" s="12"/>
      <c r="CK103" s="12">
        <v>12</v>
      </c>
      <c r="DC103" s="4" t="s">
        <v>104</v>
      </c>
      <c r="DE103" s="12"/>
      <c r="DF103" s="12">
        <v>12</v>
      </c>
      <c r="DX103" s="4" t="s">
        <v>104</v>
      </c>
      <c r="DZ103" s="12"/>
      <c r="EA103" s="12">
        <v>12</v>
      </c>
      <c r="ES103" s="4" t="s">
        <v>104</v>
      </c>
      <c r="EU103" s="12"/>
      <c r="EV103" s="12">
        <v>12</v>
      </c>
      <c r="FN103" s="4" t="s">
        <v>104</v>
      </c>
      <c r="FP103" s="12">
        <v>1</v>
      </c>
      <c r="FQ103" s="12">
        <v>12</v>
      </c>
      <c r="GA103">
        <v>1</v>
      </c>
      <c r="GI103" s="4" t="s">
        <v>104</v>
      </c>
      <c r="GK103" s="12">
        <v>1</v>
      </c>
      <c r="GL103" s="12">
        <v>12</v>
      </c>
      <c r="GV103">
        <v>1</v>
      </c>
      <c r="HD103" s="4" t="s">
        <v>104</v>
      </c>
      <c r="HF103" s="12"/>
      <c r="HG103" s="12">
        <v>12</v>
      </c>
    </row>
    <row r="104" spans="1:229" x14ac:dyDescent="0.25">
      <c r="A104">
        <v>1</v>
      </c>
      <c r="B104" s="31" t="s">
        <v>105</v>
      </c>
      <c r="D104" s="12">
        <v>1</v>
      </c>
      <c r="E104" s="12">
        <v>13</v>
      </c>
      <c r="P104">
        <v>1</v>
      </c>
      <c r="V104" s="31" t="s">
        <v>105</v>
      </c>
      <c r="X104" s="12">
        <v>1</v>
      </c>
      <c r="Y104" s="12">
        <v>13</v>
      </c>
      <c r="AJ104">
        <v>1</v>
      </c>
      <c r="AQ104" s="31" t="s">
        <v>105</v>
      </c>
      <c r="AT104" s="12"/>
      <c r="AU104" s="12">
        <v>13</v>
      </c>
      <c r="BM104" s="31" t="s">
        <v>105</v>
      </c>
      <c r="BO104" s="12"/>
      <c r="BP104" s="12">
        <v>13</v>
      </c>
      <c r="CH104" s="31" t="s">
        <v>105</v>
      </c>
      <c r="CJ104" s="12"/>
      <c r="CK104" s="12">
        <v>13</v>
      </c>
      <c r="DC104" s="31" t="s">
        <v>105</v>
      </c>
      <c r="DE104" s="12"/>
      <c r="DF104" s="12">
        <v>13</v>
      </c>
      <c r="DX104" s="31" t="s">
        <v>105</v>
      </c>
      <c r="DZ104" s="12">
        <v>1</v>
      </c>
      <c r="EA104" s="12">
        <v>13</v>
      </c>
      <c r="EL104">
        <v>1</v>
      </c>
      <c r="ES104" s="31" t="s">
        <v>105</v>
      </c>
      <c r="EU104" s="12"/>
      <c r="EV104" s="12">
        <v>13</v>
      </c>
      <c r="FN104" s="31" t="s">
        <v>105</v>
      </c>
      <c r="FP104" s="12"/>
      <c r="FQ104" s="12">
        <v>13</v>
      </c>
      <c r="GI104" s="31" t="s">
        <v>105</v>
      </c>
      <c r="GK104" s="12"/>
      <c r="GL104" s="12">
        <v>13</v>
      </c>
      <c r="HD104" s="31" t="s">
        <v>105</v>
      </c>
      <c r="HF104" s="12"/>
      <c r="HG104" s="12">
        <v>13</v>
      </c>
    </row>
    <row r="105" spans="1:229" x14ac:dyDescent="0.25">
      <c r="A105">
        <v>1</v>
      </c>
      <c r="B105" s="4" t="s">
        <v>106</v>
      </c>
      <c r="D105" s="3"/>
      <c r="E105" s="12">
        <v>14</v>
      </c>
      <c r="V105" s="4" t="s">
        <v>106</v>
      </c>
      <c r="X105" s="12"/>
      <c r="Y105" s="12">
        <v>14</v>
      </c>
      <c r="AQ105" s="4" t="s">
        <v>106</v>
      </c>
      <c r="AT105" s="12">
        <v>1</v>
      </c>
      <c r="AU105" s="12">
        <v>14</v>
      </c>
      <c r="BG105">
        <v>1</v>
      </c>
      <c r="BM105" s="4" t="s">
        <v>106</v>
      </c>
      <c r="BO105" s="12"/>
      <c r="BP105" s="12">
        <v>14</v>
      </c>
      <c r="CH105" s="4" t="s">
        <v>106</v>
      </c>
      <c r="CJ105" s="12"/>
      <c r="CK105" s="12">
        <v>14</v>
      </c>
      <c r="DC105" s="4" t="s">
        <v>106</v>
      </c>
      <c r="DE105" s="12"/>
      <c r="DF105" s="12">
        <v>14</v>
      </c>
      <c r="DX105" s="4" t="s">
        <v>106</v>
      </c>
      <c r="DZ105" s="12">
        <v>1</v>
      </c>
      <c r="EA105" s="12">
        <v>14</v>
      </c>
      <c r="EM105">
        <v>1</v>
      </c>
      <c r="ES105" s="4" t="s">
        <v>106</v>
      </c>
      <c r="EU105" s="12">
        <v>1</v>
      </c>
      <c r="EV105" s="12">
        <v>14</v>
      </c>
      <c r="FH105">
        <v>1</v>
      </c>
      <c r="FN105" s="4" t="s">
        <v>106</v>
      </c>
      <c r="FP105" s="12"/>
      <c r="FQ105" s="12">
        <v>14</v>
      </c>
      <c r="GI105" s="4" t="s">
        <v>106</v>
      </c>
      <c r="GK105" s="12"/>
      <c r="GL105" s="12">
        <v>14</v>
      </c>
      <c r="HD105" s="4" t="s">
        <v>106</v>
      </c>
      <c r="HF105" s="12"/>
      <c r="HG105" s="12">
        <v>14</v>
      </c>
    </row>
    <row r="106" spans="1:229" x14ac:dyDescent="0.25">
      <c r="A106">
        <v>1</v>
      </c>
      <c r="B106" s="4" t="s">
        <v>107</v>
      </c>
      <c r="D106" s="3"/>
      <c r="E106" s="12">
        <v>10</v>
      </c>
      <c r="V106" s="4" t="s">
        <v>107</v>
      </c>
      <c r="X106" s="12"/>
      <c r="Y106" s="12">
        <v>10</v>
      </c>
      <c r="AQ106" s="4" t="s">
        <v>107</v>
      </c>
      <c r="AT106" s="12">
        <v>1</v>
      </c>
      <c r="AU106" s="12">
        <v>10</v>
      </c>
      <c r="BC106">
        <v>1</v>
      </c>
      <c r="BM106" s="4" t="s">
        <v>107</v>
      </c>
      <c r="BO106" s="12"/>
      <c r="BP106" s="12">
        <v>10</v>
      </c>
      <c r="CH106" s="4" t="s">
        <v>107</v>
      </c>
      <c r="CJ106" s="12"/>
      <c r="CK106" s="12">
        <v>10</v>
      </c>
      <c r="DC106" s="4" t="s">
        <v>107</v>
      </c>
      <c r="DE106" s="12"/>
      <c r="DF106" s="12">
        <v>10</v>
      </c>
      <c r="DX106" s="4" t="s">
        <v>107</v>
      </c>
      <c r="DZ106" s="12">
        <v>1</v>
      </c>
      <c r="EA106" s="12">
        <v>10</v>
      </c>
      <c r="EI106">
        <v>1</v>
      </c>
      <c r="ES106" s="4" t="s">
        <v>107</v>
      </c>
      <c r="EU106" s="12">
        <v>1</v>
      </c>
      <c r="EV106" s="12">
        <v>10</v>
      </c>
      <c r="FD106">
        <v>1</v>
      </c>
      <c r="FN106" s="4" t="s">
        <v>107</v>
      </c>
      <c r="FP106" s="12"/>
      <c r="FQ106" s="12">
        <v>10</v>
      </c>
      <c r="GI106" s="4" t="s">
        <v>107</v>
      </c>
      <c r="GK106" s="12"/>
      <c r="GL106" s="12">
        <v>10</v>
      </c>
      <c r="HD106" s="4" t="s">
        <v>107</v>
      </c>
      <c r="HF106" s="12"/>
      <c r="HG106" s="12">
        <v>10</v>
      </c>
    </row>
    <row r="107" spans="1:229" x14ac:dyDescent="0.25">
      <c r="A107">
        <v>1</v>
      </c>
      <c r="B107" s="4" t="s">
        <v>108</v>
      </c>
      <c r="D107" s="3"/>
      <c r="E107" s="12">
        <v>13</v>
      </c>
      <c r="V107" s="4" t="s">
        <v>108</v>
      </c>
      <c r="X107" s="12"/>
      <c r="Y107" s="12">
        <v>13</v>
      </c>
      <c r="AQ107" s="4" t="s">
        <v>108</v>
      </c>
      <c r="AT107" s="43">
        <v>1</v>
      </c>
      <c r="AU107" s="12">
        <v>13</v>
      </c>
      <c r="BF107">
        <v>1</v>
      </c>
      <c r="BM107" s="4" t="s">
        <v>108</v>
      </c>
      <c r="BO107" s="43">
        <v>1</v>
      </c>
      <c r="BP107" s="12">
        <v>13</v>
      </c>
      <c r="CA107">
        <v>1</v>
      </c>
      <c r="CH107" s="4" t="s">
        <v>108</v>
      </c>
      <c r="CJ107" s="12"/>
      <c r="CK107" s="12">
        <v>13</v>
      </c>
      <c r="DC107" s="4" t="s">
        <v>108</v>
      </c>
      <c r="DE107" s="12"/>
      <c r="DF107" s="12">
        <v>13</v>
      </c>
      <c r="DX107" s="4" t="s">
        <v>108</v>
      </c>
      <c r="DZ107" s="12"/>
      <c r="EA107" s="12">
        <v>13</v>
      </c>
      <c r="ES107" s="4" t="s">
        <v>108</v>
      </c>
      <c r="EU107" s="12">
        <v>1</v>
      </c>
      <c r="EV107" s="12">
        <v>13</v>
      </c>
      <c r="FG107">
        <v>1</v>
      </c>
      <c r="FN107" s="4" t="s">
        <v>108</v>
      </c>
      <c r="FP107" s="12">
        <v>1</v>
      </c>
      <c r="FQ107" s="12">
        <v>13</v>
      </c>
      <c r="GB107">
        <v>1</v>
      </c>
      <c r="GI107" s="4" t="s">
        <v>108</v>
      </c>
      <c r="GK107" s="12"/>
      <c r="GL107" s="12">
        <v>13</v>
      </c>
      <c r="HD107" s="4" t="s">
        <v>108</v>
      </c>
      <c r="HF107" s="12"/>
      <c r="HG107" s="12">
        <v>13</v>
      </c>
    </row>
    <row r="108" spans="1:229" x14ac:dyDescent="0.25">
      <c r="A108">
        <v>1</v>
      </c>
      <c r="B108" s="4" t="s">
        <v>109</v>
      </c>
      <c r="D108" s="3"/>
      <c r="E108" s="12">
        <v>16</v>
      </c>
      <c r="V108" s="4" t="s">
        <v>109</v>
      </c>
      <c r="X108" s="12"/>
      <c r="Y108" s="12">
        <v>16</v>
      </c>
      <c r="AQ108" s="4" t="s">
        <v>109</v>
      </c>
      <c r="AT108" s="12"/>
      <c r="AU108" s="12">
        <v>16</v>
      </c>
      <c r="BM108" s="4" t="s">
        <v>109</v>
      </c>
      <c r="BO108" s="43">
        <v>1</v>
      </c>
      <c r="BP108" s="12">
        <v>16</v>
      </c>
      <c r="CD108">
        <v>1</v>
      </c>
      <c r="CH108" s="4" t="s">
        <v>109</v>
      </c>
      <c r="CJ108" s="12"/>
      <c r="CK108" s="12">
        <v>16</v>
      </c>
      <c r="DC108" s="4" t="s">
        <v>109</v>
      </c>
      <c r="DE108" s="12"/>
      <c r="DF108" s="12">
        <v>16</v>
      </c>
      <c r="DX108" s="4" t="s">
        <v>109</v>
      </c>
      <c r="DZ108" s="12"/>
      <c r="EA108" s="12">
        <v>16</v>
      </c>
      <c r="ES108" s="4" t="s">
        <v>109</v>
      </c>
      <c r="EU108" s="12"/>
      <c r="EV108" s="12">
        <v>16</v>
      </c>
      <c r="FN108" s="4" t="s">
        <v>109</v>
      </c>
      <c r="FP108" s="12">
        <v>1</v>
      </c>
      <c r="FQ108" s="12">
        <v>16</v>
      </c>
      <c r="GE108">
        <v>1</v>
      </c>
      <c r="GI108" s="4" t="s">
        <v>109</v>
      </c>
      <c r="GK108" s="12">
        <v>1</v>
      </c>
      <c r="GL108" s="12">
        <v>16</v>
      </c>
      <c r="GZ108">
        <v>1</v>
      </c>
      <c r="HD108" s="4" t="s">
        <v>109</v>
      </c>
      <c r="HF108" s="12">
        <v>1</v>
      </c>
      <c r="HG108" s="12">
        <v>16</v>
      </c>
      <c r="HU108">
        <v>1</v>
      </c>
    </row>
    <row r="109" spans="1:229" x14ac:dyDescent="0.25">
      <c r="A109">
        <v>1</v>
      </c>
      <c r="B109" s="4" t="s">
        <v>110</v>
      </c>
      <c r="D109" s="3"/>
      <c r="E109" s="12">
        <v>9</v>
      </c>
      <c r="V109" s="4" t="s">
        <v>110</v>
      </c>
      <c r="X109" s="12"/>
      <c r="Y109" s="12">
        <v>9</v>
      </c>
      <c r="AQ109" s="4" t="s">
        <v>110</v>
      </c>
      <c r="AT109" s="12"/>
      <c r="AU109" s="12">
        <v>9</v>
      </c>
      <c r="BM109" s="4" t="s">
        <v>110</v>
      </c>
      <c r="BO109" s="12">
        <v>1</v>
      </c>
      <c r="BP109" s="12">
        <v>9</v>
      </c>
      <c r="BW109">
        <v>1</v>
      </c>
      <c r="CH109" s="4" t="s">
        <v>110</v>
      </c>
      <c r="CJ109" s="12"/>
      <c r="CK109" s="12">
        <v>9</v>
      </c>
      <c r="DC109" s="4" t="s">
        <v>110</v>
      </c>
      <c r="DE109" s="12"/>
      <c r="DF109" s="12">
        <v>9</v>
      </c>
      <c r="DX109" s="4" t="s">
        <v>110</v>
      </c>
      <c r="DZ109" s="12"/>
      <c r="EA109" s="12">
        <v>9</v>
      </c>
      <c r="ES109" s="4" t="s">
        <v>110</v>
      </c>
      <c r="EU109" s="12"/>
      <c r="EV109" s="12">
        <v>9</v>
      </c>
      <c r="FN109" s="4" t="s">
        <v>110</v>
      </c>
      <c r="FP109" s="12">
        <v>1</v>
      </c>
      <c r="FQ109" s="12">
        <v>9</v>
      </c>
      <c r="FX109">
        <v>1</v>
      </c>
      <c r="GI109" s="4" t="s">
        <v>110</v>
      </c>
      <c r="GK109" s="12">
        <v>1</v>
      </c>
      <c r="GL109" s="12">
        <v>9</v>
      </c>
      <c r="GS109">
        <v>1</v>
      </c>
      <c r="HD109" s="4" t="s">
        <v>110</v>
      </c>
      <c r="HF109" s="12">
        <v>1</v>
      </c>
      <c r="HG109" s="12">
        <v>9</v>
      </c>
      <c r="HN109">
        <v>1</v>
      </c>
    </row>
    <row r="110" spans="1:229" x14ac:dyDescent="0.25">
      <c r="A110">
        <v>1</v>
      </c>
      <c r="B110" s="4" t="s">
        <v>111</v>
      </c>
      <c r="D110" s="3"/>
      <c r="E110" s="12">
        <v>11</v>
      </c>
      <c r="V110" s="4" t="s">
        <v>111</v>
      </c>
      <c r="X110" s="12"/>
      <c r="Y110" s="12">
        <v>11</v>
      </c>
      <c r="AQ110" s="4" t="s">
        <v>111</v>
      </c>
      <c r="AT110" s="12">
        <v>1</v>
      </c>
      <c r="AU110" s="12">
        <v>11</v>
      </c>
      <c r="BD110">
        <v>1</v>
      </c>
      <c r="BM110" s="4" t="s">
        <v>111</v>
      </c>
      <c r="BO110" s="12"/>
      <c r="BP110" s="12">
        <v>11</v>
      </c>
      <c r="CH110" s="4" t="s">
        <v>111</v>
      </c>
      <c r="CJ110" s="12"/>
      <c r="CK110" s="12">
        <v>11</v>
      </c>
      <c r="DC110" s="4" t="s">
        <v>111</v>
      </c>
      <c r="DE110" s="12"/>
      <c r="DF110" s="12">
        <v>11</v>
      </c>
      <c r="DX110" s="4" t="s">
        <v>111</v>
      </c>
      <c r="DZ110" s="12"/>
      <c r="EA110" s="12">
        <v>11</v>
      </c>
      <c r="ES110" s="4" t="s">
        <v>111</v>
      </c>
      <c r="EU110" s="12">
        <v>1</v>
      </c>
      <c r="EV110" s="12">
        <v>11</v>
      </c>
      <c r="FE110">
        <v>1</v>
      </c>
      <c r="FN110" s="4" t="s">
        <v>111</v>
      </c>
      <c r="FP110" s="12"/>
      <c r="FQ110" s="12">
        <v>11</v>
      </c>
      <c r="GI110" s="4" t="s">
        <v>111</v>
      </c>
      <c r="GK110" s="12"/>
      <c r="GL110" s="12">
        <v>11</v>
      </c>
      <c r="HD110" s="4" t="s">
        <v>111</v>
      </c>
      <c r="HF110" s="12"/>
      <c r="HG110" s="12">
        <v>11</v>
      </c>
    </row>
    <row r="111" spans="1:229" x14ac:dyDescent="0.25">
      <c r="A111">
        <v>1</v>
      </c>
      <c r="B111" s="4" t="s">
        <v>112</v>
      </c>
      <c r="D111" s="12">
        <v>1</v>
      </c>
      <c r="E111" s="12">
        <v>9</v>
      </c>
      <c r="L111">
        <v>1</v>
      </c>
      <c r="V111" s="4" t="s">
        <v>112</v>
      </c>
      <c r="X111" s="12">
        <v>1</v>
      </c>
      <c r="Y111" s="12">
        <v>9</v>
      </c>
      <c r="AF111">
        <v>1</v>
      </c>
      <c r="AQ111" s="4" t="s">
        <v>112</v>
      </c>
      <c r="AT111" s="12">
        <v>1</v>
      </c>
      <c r="AU111" s="12">
        <v>9</v>
      </c>
      <c r="BB111">
        <v>1</v>
      </c>
      <c r="BM111" s="4" t="s">
        <v>112</v>
      </c>
      <c r="BO111" s="12"/>
      <c r="BP111" s="12">
        <v>9</v>
      </c>
      <c r="CH111" s="4" t="s">
        <v>112</v>
      </c>
      <c r="CJ111" s="12"/>
      <c r="CK111" s="12">
        <v>9</v>
      </c>
      <c r="DC111" s="4" t="s">
        <v>112</v>
      </c>
      <c r="DE111" s="12"/>
      <c r="DF111" s="12">
        <v>9</v>
      </c>
      <c r="DX111" s="4" t="s">
        <v>112</v>
      </c>
      <c r="DZ111" s="12">
        <v>1</v>
      </c>
      <c r="EA111" s="12">
        <v>9</v>
      </c>
      <c r="EH111">
        <v>1</v>
      </c>
      <c r="ES111" s="4" t="s">
        <v>112</v>
      </c>
      <c r="EU111" s="12">
        <v>1</v>
      </c>
      <c r="EV111" s="12">
        <v>9</v>
      </c>
      <c r="FC111">
        <v>1</v>
      </c>
      <c r="FN111" s="4" t="s">
        <v>112</v>
      </c>
      <c r="FP111" s="12">
        <v>1</v>
      </c>
      <c r="FQ111" s="12">
        <v>9</v>
      </c>
      <c r="FX111">
        <v>1</v>
      </c>
      <c r="GI111" s="4" t="s">
        <v>112</v>
      </c>
      <c r="GK111" s="12"/>
      <c r="GL111" s="12">
        <v>9</v>
      </c>
      <c r="HD111" s="4" t="s">
        <v>112</v>
      </c>
      <c r="HF111" s="12"/>
      <c r="HG111" s="12">
        <v>9</v>
      </c>
    </row>
    <row r="112" spans="1:229" x14ac:dyDescent="0.25">
      <c r="A112">
        <v>1</v>
      </c>
      <c r="B112" s="4" t="s">
        <v>113</v>
      </c>
      <c r="D112" s="3"/>
      <c r="E112" s="12">
        <v>11</v>
      </c>
      <c r="V112" s="4" t="s">
        <v>113</v>
      </c>
      <c r="X112" s="12"/>
      <c r="Y112" s="12">
        <v>11</v>
      </c>
      <c r="AQ112" s="4" t="s">
        <v>113</v>
      </c>
      <c r="AT112" s="12"/>
      <c r="AU112" s="12">
        <v>11</v>
      </c>
      <c r="BM112" s="4" t="s">
        <v>113</v>
      </c>
      <c r="BO112" s="43">
        <v>1</v>
      </c>
      <c r="BP112" s="12">
        <v>11</v>
      </c>
      <c r="BY112">
        <v>1</v>
      </c>
      <c r="CH112" s="4" t="s">
        <v>113</v>
      </c>
      <c r="CJ112" s="12"/>
      <c r="CK112" s="12">
        <v>11</v>
      </c>
      <c r="DC112" s="4" t="s">
        <v>113</v>
      </c>
      <c r="DE112" s="12"/>
      <c r="DF112" s="12">
        <v>11</v>
      </c>
      <c r="DX112" s="4" t="s">
        <v>113</v>
      </c>
      <c r="DZ112" s="12"/>
      <c r="EA112" s="12">
        <v>11</v>
      </c>
      <c r="ES112" s="4" t="s">
        <v>113</v>
      </c>
      <c r="EU112" s="12"/>
      <c r="EV112" s="12">
        <v>11</v>
      </c>
      <c r="FN112" s="4" t="s">
        <v>113</v>
      </c>
      <c r="FP112" s="12"/>
      <c r="FQ112" s="12">
        <v>11</v>
      </c>
      <c r="GI112" s="4" t="s">
        <v>113</v>
      </c>
      <c r="GK112" s="12">
        <v>1</v>
      </c>
      <c r="GL112" s="12">
        <v>11</v>
      </c>
      <c r="GU112">
        <v>1</v>
      </c>
      <c r="HD112" s="4" t="s">
        <v>113</v>
      </c>
      <c r="HF112" s="12"/>
      <c r="HG112" s="12">
        <v>11</v>
      </c>
    </row>
    <row r="113" spans="1:226" x14ac:dyDescent="0.25">
      <c r="A113">
        <v>1</v>
      </c>
      <c r="B113" s="4" t="s">
        <v>114</v>
      </c>
      <c r="D113" s="3"/>
      <c r="E113" s="12">
        <v>13</v>
      </c>
      <c r="V113" s="4" t="s">
        <v>114</v>
      </c>
      <c r="X113" s="12"/>
      <c r="Y113" s="12">
        <v>13</v>
      </c>
      <c r="AQ113" s="4" t="s">
        <v>114</v>
      </c>
      <c r="AT113" s="12"/>
      <c r="AU113" s="12">
        <v>13</v>
      </c>
      <c r="BM113" s="4" t="s">
        <v>114</v>
      </c>
      <c r="BO113" s="12"/>
      <c r="BP113" s="12">
        <v>13</v>
      </c>
      <c r="CH113" s="4" t="s">
        <v>114</v>
      </c>
      <c r="CJ113" s="12"/>
      <c r="CK113" s="12">
        <v>13</v>
      </c>
      <c r="DC113" s="4" t="s">
        <v>114</v>
      </c>
      <c r="DE113" s="12"/>
      <c r="DF113" s="12">
        <v>13</v>
      </c>
      <c r="DX113" s="4" t="s">
        <v>114</v>
      </c>
      <c r="DZ113" s="12"/>
      <c r="EA113" s="12">
        <v>13</v>
      </c>
      <c r="ES113" s="4" t="s">
        <v>114</v>
      </c>
      <c r="EU113" s="12"/>
      <c r="EV113" s="12">
        <v>13</v>
      </c>
      <c r="FN113" s="4" t="s">
        <v>114</v>
      </c>
      <c r="FP113" s="12">
        <v>1</v>
      </c>
      <c r="FQ113" s="12">
        <v>13</v>
      </c>
      <c r="GB113">
        <v>1</v>
      </c>
      <c r="GI113" s="4" t="s">
        <v>114</v>
      </c>
      <c r="GK113" s="12">
        <v>1</v>
      </c>
      <c r="GL113" s="12">
        <v>13</v>
      </c>
      <c r="GW113">
        <v>1</v>
      </c>
      <c r="HD113" s="4" t="s">
        <v>114</v>
      </c>
      <c r="HF113" s="12"/>
      <c r="HG113" s="12">
        <v>13</v>
      </c>
    </row>
    <row r="114" spans="1:226" x14ac:dyDescent="0.25">
      <c r="A114">
        <v>1</v>
      </c>
      <c r="B114" s="31" t="s">
        <v>115</v>
      </c>
      <c r="D114" s="12">
        <v>1</v>
      </c>
      <c r="E114" s="12">
        <v>12</v>
      </c>
      <c r="O114">
        <v>1</v>
      </c>
      <c r="V114" s="31" t="s">
        <v>115</v>
      </c>
      <c r="X114" s="12">
        <v>1</v>
      </c>
      <c r="Y114" s="12">
        <v>12</v>
      </c>
      <c r="AI114">
        <v>1</v>
      </c>
      <c r="AQ114" s="31" t="s">
        <v>115</v>
      </c>
      <c r="AT114" s="12"/>
      <c r="AU114" s="12">
        <v>12</v>
      </c>
      <c r="BM114" s="31" t="s">
        <v>115</v>
      </c>
      <c r="BO114" s="12"/>
      <c r="BP114" s="12">
        <v>12</v>
      </c>
      <c r="CH114" s="31" t="s">
        <v>115</v>
      </c>
      <c r="CJ114" s="12">
        <v>1</v>
      </c>
      <c r="CK114" s="12">
        <v>12</v>
      </c>
      <c r="CU114">
        <v>1</v>
      </c>
      <c r="DC114" s="31" t="s">
        <v>115</v>
      </c>
      <c r="DE114" s="12">
        <v>1</v>
      </c>
      <c r="DF114" s="12">
        <v>12</v>
      </c>
      <c r="DP114">
        <v>1</v>
      </c>
      <c r="DX114" s="31" t="s">
        <v>115</v>
      </c>
      <c r="DZ114" s="12"/>
      <c r="EA114" s="12">
        <v>12</v>
      </c>
      <c r="ES114" s="31" t="s">
        <v>115</v>
      </c>
      <c r="EU114" s="12"/>
      <c r="EV114" s="12">
        <v>12</v>
      </c>
      <c r="FN114" s="31" t="s">
        <v>115</v>
      </c>
      <c r="FP114" s="12"/>
      <c r="FQ114" s="12">
        <v>12</v>
      </c>
      <c r="GI114" s="31" t="s">
        <v>115</v>
      </c>
      <c r="GK114" s="12"/>
      <c r="GL114" s="12">
        <v>12</v>
      </c>
      <c r="HD114" s="31" t="s">
        <v>115</v>
      </c>
      <c r="HF114" s="12"/>
      <c r="HG114" s="12">
        <v>12</v>
      </c>
    </row>
    <row r="115" spans="1:226" x14ac:dyDescent="0.25">
      <c r="A115">
        <v>1</v>
      </c>
      <c r="B115" s="4" t="s">
        <v>116</v>
      </c>
      <c r="D115" s="3"/>
      <c r="E115" s="12">
        <v>13</v>
      </c>
      <c r="V115" s="4" t="s">
        <v>116</v>
      </c>
      <c r="X115" s="12"/>
      <c r="Y115" s="12">
        <v>13</v>
      </c>
      <c r="AQ115" s="4" t="s">
        <v>116</v>
      </c>
      <c r="AT115" s="12"/>
      <c r="AU115" s="12">
        <v>13</v>
      </c>
      <c r="BM115" s="4" t="s">
        <v>116</v>
      </c>
      <c r="BO115" s="12">
        <v>1</v>
      </c>
      <c r="BP115" s="12">
        <v>13</v>
      </c>
      <c r="CA115">
        <v>1</v>
      </c>
      <c r="CH115" s="4" t="s">
        <v>116</v>
      </c>
      <c r="CJ115" s="12"/>
      <c r="CK115" s="12">
        <v>13</v>
      </c>
      <c r="DC115" s="4" t="s">
        <v>116</v>
      </c>
      <c r="DE115" s="12"/>
      <c r="DF115" s="12">
        <v>13</v>
      </c>
      <c r="DX115" s="4" t="s">
        <v>116</v>
      </c>
      <c r="DZ115" s="12"/>
      <c r="EA115" s="12">
        <v>13</v>
      </c>
      <c r="ES115" s="4" t="s">
        <v>116</v>
      </c>
      <c r="EU115" s="12"/>
      <c r="EV115" s="12">
        <v>13</v>
      </c>
      <c r="FN115" s="4" t="s">
        <v>116</v>
      </c>
      <c r="FP115" s="12">
        <v>1</v>
      </c>
      <c r="FQ115" s="12">
        <v>13</v>
      </c>
      <c r="GB115">
        <v>1</v>
      </c>
      <c r="GI115" s="4" t="s">
        <v>116</v>
      </c>
      <c r="GK115" s="12"/>
      <c r="GL115" s="12">
        <v>13</v>
      </c>
      <c r="HD115" s="4" t="s">
        <v>116</v>
      </c>
      <c r="HF115" s="12">
        <v>1</v>
      </c>
      <c r="HG115" s="12">
        <v>13</v>
      </c>
      <c r="HR115">
        <v>1</v>
      </c>
    </row>
    <row r="116" spans="1:226" x14ac:dyDescent="0.25">
      <c r="A116">
        <v>1</v>
      </c>
      <c r="B116" s="31" t="s">
        <v>117</v>
      </c>
      <c r="D116" s="12">
        <v>1</v>
      </c>
      <c r="E116" s="12">
        <v>7</v>
      </c>
      <c r="J116">
        <v>1</v>
      </c>
      <c r="V116" s="31" t="s">
        <v>117</v>
      </c>
      <c r="X116" s="12">
        <v>1</v>
      </c>
      <c r="Y116" s="12">
        <v>7</v>
      </c>
      <c r="AD116">
        <v>1</v>
      </c>
      <c r="AQ116" s="31" t="s">
        <v>117</v>
      </c>
      <c r="AT116" s="12"/>
      <c r="AU116" s="12">
        <v>7</v>
      </c>
      <c r="BM116" s="31" t="s">
        <v>117</v>
      </c>
      <c r="BO116" s="12"/>
      <c r="BP116" s="12">
        <v>7</v>
      </c>
      <c r="CH116" s="31" t="s">
        <v>117</v>
      </c>
      <c r="CJ116" s="12">
        <v>1</v>
      </c>
      <c r="CK116" s="12">
        <v>7</v>
      </c>
      <c r="CP116">
        <v>1</v>
      </c>
      <c r="DC116" s="31" t="s">
        <v>117</v>
      </c>
      <c r="DE116" s="12">
        <v>1</v>
      </c>
      <c r="DF116" s="12">
        <v>7</v>
      </c>
      <c r="DK116">
        <v>1</v>
      </c>
      <c r="DX116" s="31" t="s">
        <v>117</v>
      </c>
      <c r="DZ116" s="12"/>
      <c r="EA116" s="12">
        <v>7</v>
      </c>
      <c r="ES116" s="31" t="s">
        <v>117</v>
      </c>
      <c r="EU116" s="12"/>
      <c r="EV116" s="12">
        <v>7</v>
      </c>
      <c r="FN116" s="31" t="s">
        <v>117</v>
      </c>
      <c r="FP116" s="12"/>
      <c r="FQ116" s="12">
        <v>7</v>
      </c>
      <c r="GI116" s="31" t="s">
        <v>117</v>
      </c>
      <c r="GK116" s="12"/>
      <c r="GL116" s="12">
        <v>7</v>
      </c>
      <c r="HD116" s="31" t="s">
        <v>117</v>
      </c>
      <c r="HF116" s="12"/>
      <c r="HG116" s="12">
        <v>7</v>
      </c>
    </row>
    <row r="117" spans="1:226" x14ac:dyDescent="0.25">
      <c r="A117">
        <v>1</v>
      </c>
      <c r="B117" s="4" t="s">
        <v>118</v>
      </c>
      <c r="D117" s="3"/>
      <c r="E117" s="12">
        <v>12</v>
      </c>
      <c r="V117" s="4" t="s">
        <v>118</v>
      </c>
      <c r="X117" s="12"/>
      <c r="Y117" s="12">
        <v>12</v>
      </c>
      <c r="AQ117" s="4" t="s">
        <v>118</v>
      </c>
      <c r="AT117" s="12">
        <v>1</v>
      </c>
      <c r="AU117" s="12">
        <v>12</v>
      </c>
      <c r="BE117">
        <v>1</v>
      </c>
      <c r="BM117" s="4" t="s">
        <v>118</v>
      </c>
      <c r="BO117" s="12"/>
      <c r="BP117" s="12">
        <v>12</v>
      </c>
      <c r="CH117" s="4" t="s">
        <v>118</v>
      </c>
      <c r="CJ117" s="12"/>
      <c r="CK117" s="12">
        <v>12</v>
      </c>
      <c r="DC117" s="4" t="s">
        <v>118</v>
      </c>
      <c r="DE117" s="12"/>
      <c r="DF117" s="12">
        <v>12</v>
      </c>
      <c r="DX117" s="4" t="s">
        <v>118</v>
      </c>
      <c r="DZ117" s="12"/>
      <c r="EA117" s="12">
        <v>12</v>
      </c>
      <c r="ES117" s="4" t="s">
        <v>118</v>
      </c>
      <c r="EU117" s="12">
        <v>1</v>
      </c>
      <c r="EV117" s="12">
        <v>12</v>
      </c>
      <c r="FF117">
        <v>1</v>
      </c>
      <c r="FN117" s="4" t="s">
        <v>118</v>
      </c>
      <c r="FP117" s="12">
        <v>1</v>
      </c>
      <c r="FQ117" s="12">
        <v>12</v>
      </c>
      <c r="GA117">
        <v>1</v>
      </c>
      <c r="GI117" s="4" t="s">
        <v>118</v>
      </c>
      <c r="GK117" s="12">
        <v>1</v>
      </c>
      <c r="GL117" s="12">
        <v>12</v>
      </c>
      <c r="GV117">
        <v>1</v>
      </c>
      <c r="HD117" s="4" t="s">
        <v>118</v>
      </c>
      <c r="HF117" s="12"/>
      <c r="HG117" s="12">
        <v>12</v>
      </c>
    </row>
    <row r="118" spans="1:226" x14ac:dyDescent="0.25">
      <c r="A118">
        <v>1</v>
      </c>
      <c r="B118" s="31" t="s">
        <v>119</v>
      </c>
      <c r="D118" s="3"/>
      <c r="E118" s="12">
        <v>11</v>
      </c>
      <c r="V118" s="31" t="s">
        <v>119</v>
      </c>
      <c r="X118" s="12"/>
      <c r="Y118" s="12">
        <v>11</v>
      </c>
      <c r="AQ118" s="31" t="s">
        <v>119</v>
      </c>
      <c r="AT118" s="12">
        <v>1</v>
      </c>
      <c r="AU118" s="12">
        <v>11</v>
      </c>
      <c r="BD118">
        <v>1</v>
      </c>
      <c r="BM118" s="31" t="s">
        <v>119</v>
      </c>
      <c r="BO118" s="12"/>
      <c r="BP118" s="12">
        <v>11</v>
      </c>
      <c r="CH118" s="31" t="s">
        <v>119</v>
      </c>
      <c r="CJ118" s="12"/>
      <c r="CK118" s="12">
        <v>11</v>
      </c>
      <c r="DC118" s="31" t="s">
        <v>119</v>
      </c>
      <c r="DE118" s="12"/>
      <c r="DF118" s="12">
        <v>11</v>
      </c>
      <c r="DX118" s="31" t="s">
        <v>119</v>
      </c>
      <c r="DZ118" s="12"/>
      <c r="EA118" s="12">
        <v>11</v>
      </c>
      <c r="ES118" s="31" t="s">
        <v>119</v>
      </c>
      <c r="EU118" s="12">
        <v>1</v>
      </c>
      <c r="EV118" s="12">
        <v>11</v>
      </c>
      <c r="FE118">
        <v>1</v>
      </c>
      <c r="FN118" s="31" t="s">
        <v>119</v>
      </c>
      <c r="FP118" s="12"/>
      <c r="FQ118" s="12">
        <v>11</v>
      </c>
      <c r="GI118" s="31" t="s">
        <v>119</v>
      </c>
      <c r="GK118" s="12"/>
      <c r="GL118" s="12">
        <v>11</v>
      </c>
      <c r="HD118" s="31" t="s">
        <v>119</v>
      </c>
      <c r="HF118" s="12"/>
      <c r="HG118" s="12">
        <v>11</v>
      </c>
    </row>
    <row r="119" spans="1:226" x14ac:dyDescent="0.25">
      <c r="A119">
        <v>1</v>
      </c>
      <c r="B119" s="31" t="s">
        <v>343</v>
      </c>
      <c r="D119" s="44">
        <v>1</v>
      </c>
      <c r="E119" s="12">
        <v>14</v>
      </c>
      <c r="Q119">
        <v>1</v>
      </c>
      <c r="V119" s="31" t="s">
        <v>343</v>
      </c>
      <c r="X119" s="43">
        <v>1</v>
      </c>
      <c r="Y119" s="12">
        <v>14</v>
      </c>
      <c r="AK119">
        <v>1</v>
      </c>
      <c r="AQ119" s="31" t="s">
        <v>343</v>
      </c>
      <c r="AT119" s="12"/>
      <c r="AU119" s="12">
        <v>14</v>
      </c>
      <c r="BM119" s="31" t="s">
        <v>343</v>
      </c>
      <c r="BO119" s="12"/>
      <c r="BP119" s="12">
        <v>14</v>
      </c>
      <c r="CH119" s="31" t="s">
        <v>343</v>
      </c>
      <c r="CJ119" s="12">
        <v>1</v>
      </c>
      <c r="CK119" s="12">
        <v>14</v>
      </c>
      <c r="CW119">
        <v>1</v>
      </c>
      <c r="DC119" s="31" t="s">
        <v>343</v>
      </c>
      <c r="DE119" s="12">
        <v>1</v>
      </c>
      <c r="DF119" s="12">
        <v>14</v>
      </c>
      <c r="DR119">
        <v>1</v>
      </c>
      <c r="DX119" s="31" t="s">
        <v>343</v>
      </c>
      <c r="DZ119" s="12"/>
      <c r="EA119" s="12">
        <v>14</v>
      </c>
      <c r="ES119" s="31" t="s">
        <v>343</v>
      </c>
      <c r="EU119" s="12"/>
      <c r="EV119" s="12">
        <v>14</v>
      </c>
      <c r="FN119" s="31" t="s">
        <v>343</v>
      </c>
      <c r="FP119" s="12"/>
      <c r="FQ119" s="12">
        <v>14</v>
      </c>
      <c r="GI119" s="31" t="s">
        <v>343</v>
      </c>
      <c r="GK119" s="12"/>
      <c r="GL119" s="12">
        <v>14</v>
      </c>
      <c r="HD119" s="31" t="s">
        <v>343</v>
      </c>
      <c r="HF119" s="12"/>
      <c r="HG119" s="12">
        <v>14</v>
      </c>
    </row>
    <row r="120" spans="1:226" x14ac:dyDescent="0.25">
      <c r="A120">
        <v>1</v>
      </c>
      <c r="B120" s="4" t="s">
        <v>120</v>
      </c>
      <c r="D120" s="3"/>
      <c r="E120" s="12">
        <v>15</v>
      </c>
      <c r="V120" s="4" t="s">
        <v>120</v>
      </c>
      <c r="X120" s="12"/>
      <c r="Y120" s="12">
        <v>15</v>
      </c>
      <c r="AQ120" s="4" t="s">
        <v>120</v>
      </c>
      <c r="AT120" s="12">
        <v>1</v>
      </c>
      <c r="AU120" s="12">
        <v>15</v>
      </c>
      <c r="BH120">
        <v>1</v>
      </c>
      <c r="BM120" s="4" t="s">
        <v>120</v>
      </c>
      <c r="BO120" s="12"/>
      <c r="BP120" s="12">
        <v>15</v>
      </c>
      <c r="CH120" s="4" t="s">
        <v>120</v>
      </c>
      <c r="CJ120" s="12"/>
      <c r="CK120" s="12">
        <v>15</v>
      </c>
      <c r="DC120" s="4" t="s">
        <v>120</v>
      </c>
      <c r="DE120" s="12"/>
      <c r="DF120" s="12">
        <v>15</v>
      </c>
      <c r="DX120" s="4" t="s">
        <v>120</v>
      </c>
      <c r="DZ120" s="12"/>
      <c r="EA120" s="12">
        <v>15</v>
      </c>
      <c r="ES120" s="4" t="s">
        <v>120</v>
      </c>
      <c r="EU120" s="12">
        <v>1</v>
      </c>
      <c r="EV120" s="12">
        <v>15</v>
      </c>
      <c r="FI120">
        <v>1</v>
      </c>
      <c r="FN120" s="4" t="s">
        <v>120</v>
      </c>
      <c r="FP120" s="12"/>
      <c r="FQ120" s="12">
        <v>15</v>
      </c>
      <c r="GI120" s="4" t="s">
        <v>120</v>
      </c>
      <c r="GK120" s="12"/>
      <c r="GL120" s="12">
        <v>15</v>
      </c>
      <c r="HD120" s="4" t="s">
        <v>120</v>
      </c>
      <c r="HF120" s="12"/>
      <c r="HG120" s="12">
        <v>15</v>
      </c>
    </row>
    <row r="121" spans="1:226" x14ac:dyDescent="0.25">
      <c r="A121">
        <v>1</v>
      </c>
      <c r="B121" s="4" t="s">
        <v>121</v>
      </c>
      <c r="D121" s="42">
        <v>1</v>
      </c>
      <c r="E121" s="12">
        <v>15</v>
      </c>
      <c r="R121">
        <v>1</v>
      </c>
      <c r="V121" s="4" t="s">
        <v>121</v>
      </c>
      <c r="X121" s="36">
        <v>1</v>
      </c>
      <c r="Y121" s="12">
        <v>15</v>
      </c>
      <c r="AL121">
        <v>1</v>
      </c>
      <c r="AQ121" s="4" t="s">
        <v>121</v>
      </c>
      <c r="AT121" s="12"/>
      <c r="AU121" s="12">
        <v>15</v>
      </c>
      <c r="BM121" s="4" t="s">
        <v>121</v>
      </c>
      <c r="BO121" s="12"/>
      <c r="BP121" s="12">
        <v>15</v>
      </c>
      <c r="CH121" s="4" t="s">
        <v>121</v>
      </c>
      <c r="CJ121" s="12"/>
      <c r="CK121" s="12">
        <v>15</v>
      </c>
      <c r="DC121" s="4" t="s">
        <v>121</v>
      </c>
      <c r="DE121" s="12"/>
      <c r="DF121" s="12">
        <v>15</v>
      </c>
      <c r="DX121" s="4" t="s">
        <v>121</v>
      </c>
      <c r="DZ121" s="12">
        <v>1</v>
      </c>
      <c r="EA121" s="12">
        <v>15</v>
      </c>
      <c r="EN121">
        <v>1</v>
      </c>
      <c r="ES121" s="4" t="s">
        <v>121</v>
      </c>
      <c r="EU121" s="12"/>
      <c r="EV121" s="12">
        <v>15</v>
      </c>
      <c r="FN121" s="4" t="s">
        <v>121</v>
      </c>
      <c r="FP121" s="12"/>
      <c r="FQ121" s="12">
        <v>15</v>
      </c>
      <c r="GI121" s="4" t="s">
        <v>121</v>
      </c>
      <c r="GK121" s="12"/>
      <c r="GL121" s="12">
        <v>15</v>
      </c>
      <c r="HD121" s="4" t="s">
        <v>121</v>
      </c>
      <c r="HF121" s="12"/>
      <c r="HG121" s="12">
        <v>15</v>
      </c>
    </row>
    <row r="122" spans="1:226" x14ac:dyDescent="0.25">
      <c r="A122">
        <v>1</v>
      </c>
      <c r="B122" s="32" t="s">
        <v>338</v>
      </c>
      <c r="D122" s="3"/>
      <c r="E122" s="16">
        <v>15</v>
      </c>
      <c r="V122" s="32" t="s">
        <v>338</v>
      </c>
      <c r="X122" s="12"/>
      <c r="Y122" s="16">
        <v>15</v>
      </c>
      <c r="AQ122" s="32" t="s">
        <v>338</v>
      </c>
      <c r="AT122" s="36">
        <v>1</v>
      </c>
      <c r="AU122" s="16">
        <v>15</v>
      </c>
      <c r="BH122">
        <v>1</v>
      </c>
      <c r="BM122" s="32" t="s">
        <v>338</v>
      </c>
      <c r="BO122" s="12"/>
      <c r="BP122" s="16">
        <v>15</v>
      </c>
      <c r="CH122" s="32" t="s">
        <v>338</v>
      </c>
      <c r="CJ122" s="12"/>
      <c r="CK122" s="16">
        <v>15</v>
      </c>
      <c r="DC122" s="32" t="s">
        <v>338</v>
      </c>
      <c r="DE122" s="12"/>
      <c r="DF122" s="16">
        <v>15</v>
      </c>
      <c r="DX122" s="32" t="s">
        <v>338</v>
      </c>
      <c r="DZ122" s="12">
        <v>1</v>
      </c>
      <c r="EA122" s="16">
        <v>15</v>
      </c>
      <c r="EN122">
        <v>1</v>
      </c>
      <c r="ES122" s="32" t="s">
        <v>338</v>
      </c>
      <c r="EU122" s="12"/>
      <c r="EV122" s="16">
        <v>15</v>
      </c>
      <c r="FN122" s="32" t="s">
        <v>338</v>
      </c>
      <c r="FP122" s="12"/>
      <c r="FQ122" s="16">
        <v>15</v>
      </c>
      <c r="GI122" s="32" t="s">
        <v>338</v>
      </c>
      <c r="GK122" s="12"/>
      <c r="GL122" s="16">
        <v>15</v>
      </c>
      <c r="HD122" s="32" t="s">
        <v>338</v>
      </c>
      <c r="HF122" s="12"/>
      <c r="HG122" s="16">
        <v>15</v>
      </c>
    </row>
    <row r="123" spans="1:226" x14ac:dyDescent="0.25">
      <c r="A123">
        <v>1</v>
      </c>
      <c r="B123" s="4" t="s">
        <v>122</v>
      </c>
      <c r="D123" s="3">
        <v>1</v>
      </c>
      <c r="E123" s="12">
        <v>14</v>
      </c>
      <c r="Q123">
        <v>1</v>
      </c>
      <c r="V123" s="4" t="s">
        <v>122</v>
      </c>
      <c r="X123" s="12">
        <v>1</v>
      </c>
      <c r="Y123" s="12">
        <v>14</v>
      </c>
      <c r="AK123">
        <v>1</v>
      </c>
      <c r="AQ123" s="4" t="s">
        <v>122</v>
      </c>
      <c r="AT123" s="12">
        <v>1</v>
      </c>
      <c r="AU123" s="12">
        <v>14</v>
      </c>
      <c r="BG123">
        <v>1</v>
      </c>
      <c r="BM123" s="4" t="s">
        <v>122</v>
      </c>
      <c r="BO123" s="12"/>
      <c r="BP123" s="12">
        <v>14</v>
      </c>
      <c r="CH123" s="4" t="s">
        <v>122</v>
      </c>
      <c r="CJ123" s="12"/>
      <c r="CK123" s="12">
        <v>14</v>
      </c>
      <c r="DC123" s="4" t="s">
        <v>122</v>
      </c>
      <c r="DE123" s="12"/>
      <c r="DF123" s="12">
        <v>14</v>
      </c>
      <c r="DX123" s="4" t="s">
        <v>122</v>
      </c>
      <c r="DZ123" s="12">
        <v>1</v>
      </c>
      <c r="EA123" s="12">
        <v>14</v>
      </c>
      <c r="EM123">
        <v>1</v>
      </c>
      <c r="ES123" s="4" t="s">
        <v>122</v>
      </c>
      <c r="EU123" s="12"/>
      <c r="EV123" s="12">
        <v>14</v>
      </c>
      <c r="FN123" s="4" t="s">
        <v>122</v>
      </c>
      <c r="FP123" s="12"/>
      <c r="FQ123" s="12">
        <v>14</v>
      </c>
      <c r="GI123" s="4" t="s">
        <v>122</v>
      </c>
      <c r="GK123" s="12"/>
      <c r="GL123" s="12">
        <v>14</v>
      </c>
      <c r="HD123" s="4" t="s">
        <v>122</v>
      </c>
      <c r="HF123" s="12"/>
      <c r="HG123" s="12">
        <v>14</v>
      </c>
    </row>
    <row r="124" spans="1:226" x14ac:dyDescent="0.25">
      <c r="A124">
        <v>1</v>
      </c>
      <c r="B124" s="31" t="s">
        <v>123</v>
      </c>
      <c r="D124" s="3">
        <v>1</v>
      </c>
      <c r="E124" s="12">
        <v>8</v>
      </c>
      <c r="K124">
        <v>1</v>
      </c>
      <c r="V124" s="31" t="s">
        <v>123</v>
      </c>
      <c r="X124" s="12">
        <v>1</v>
      </c>
      <c r="Y124" s="12">
        <v>8</v>
      </c>
      <c r="AE124">
        <v>1</v>
      </c>
      <c r="AQ124" s="31" t="s">
        <v>123</v>
      </c>
      <c r="AT124" s="12"/>
      <c r="AU124" s="12">
        <v>8</v>
      </c>
      <c r="BM124" s="31" t="s">
        <v>123</v>
      </c>
      <c r="BO124" s="12"/>
      <c r="BP124" s="12">
        <v>8</v>
      </c>
      <c r="CH124" s="31" t="s">
        <v>123</v>
      </c>
      <c r="CJ124" s="12">
        <v>1</v>
      </c>
      <c r="CK124" s="12">
        <v>8</v>
      </c>
      <c r="CQ124">
        <v>1</v>
      </c>
      <c r="DC124" s="31" t="s">
        <v>123</v>
      </c>
      <c r="DE124" s="12"/>
      <c r="DF124" s="12">
        <v>8</v>
      </c>
      <c r="DX124" s="31" t="s">
        <v>123</v>
      </c>
      <c r="DZ124" s="12">
        <v>1</v>
      </c>
      <c r="EA124" s="12">
        <v>8</v>
      </c>
      <c r="EG124">
        <v>1</v>
      </c>
      <c r="ES124" s="31" t="s">
        <v>123</v>
      </c>
      <c r="EU124" s="12"/>
      <c r="EV124" s="12">
        <v>8</v>
      </c>
      <c r="FN124" s="31" t="s">
        <v>123</v>
      </c>
      <c r="FP124" s="12"/>
      <c r="FQ124" s="12">
        <v>8</v>
      </c>
      <c r="GI124" s="31" t="s">
        <v>123</v>
      </c>
      <c r="GK124" s="12"/>
      <c r="GL124" s="12">
        <v>8</v>
      </c>
      <c r="HD124" s="31" t="s">
        <v>123</v>
      </c>
      <c r="HF124" s="12"/>
      <c r="HG124" s="12">
        <v>8</v>
      </c>
    </row>
    <row r="125" spans="1:226" x14ac:dyDescent="0.25">
      <c r="A125">
        <v>1</v>
      </c>
      <c r="B125" s="4" t="s">
        <v>124</v>
      </c>
      <c r="D125" s="3">
        <v>1</v>
      </c>
      <c r="E125" s="12">
        <v>10</v>
      </c>
      <c r="M125">
        <v>1</v>
      </c>
      <c r="V125" s="4" t="s">
        <v>124</v>
      </c>
      <c r="X125" s="12">
        <v>1</v>
      </c>
      <c r="Y125" s="12">
        <v>10</v>
      </c>
      <c r="AG125">
        <v>1</v>
      </c>
      <c r="AQ125" s="4" t="s">
        <v>124</v>
      </c>
      <c r="AT125" s="12">
        <v>1</v>
      </c>
      <c r="AU125" s="12">
        <v>10</v>
      </c>
      <c r="BC125">
        <v>1</v>
      </c>
      <c r="BM125" s="4" t="s">
        <v>124</v>
      </c>
      <c r="BO125" s="12">
        <v>1</v>
      </c>
      <c r="BP125" s="12">
        <v>10</v>
      </c>
      <c r="BX125">
        <v>1</v>
      </c>
      <c r="CH125" s="4" t="s">
        <v>124</v>
      </c>
      <c r="CJ125" s="12"/>
      <c r="CK125" s="12">
        <v>10</v>
      </c>
      <c r="DC125" s="4" t="s">
        <v>124</v>
      </c>
      <c r="DE125" s="12"/>
      <c r="DF125" s="12">
        <v>10</v>
      </c>
      <c r="DX125" s="4" t="s">
        <v>124</v>
      </c>
      <c r="DZ125" s="12">
        <v>1</v>
      </c>
      <c r="EA125" s="12">
        <v>10</v>
      </c>
      <c r="EI125">
        <v>1</v>
      </c>
      <c r="ES125" s="4" t="s">
        <v>124</v>
      </c>
      <c r="EU125" s="12">
        <v>1</v>
      </c>
      <c r="EV125" s="12">
        <v>10</v>
      </c>
      <c r="FD125">
        <v>1</v>
      </c>
      <c r="FN125" s="4" t="s">
        <v>124</v>
      </c>
      <c r="FP125" s="12">
        <v>1</v>
      </c>
      <c r="FQ125" s="12">
        <v>10</v>
      </c>
      <c r="FY125">
        <v>1</v>
      </c>
      <c r="GI125" s="4" t="s">
        <v>124</v>
      </c>
      <c r="GK125" s="12"/>
      <c r="GL125" s="12">
        <v>10</v>
      </c>
      <c r="HD125" s="4" t="s">
        <v>124</v>
      </c>
      <c r="HF125" s="12"/>
      <c r="HG125" s="12">
        <v>10</v>
      </c>
    </row>
    <row r="126" spans="1:226" x14ac:dyDescent="0.25">
      <c r="A126">
        <v>1</v>
      </c>
      <c r="B126" s="4" t="s">
        <v>339</v>
      </c>
      <c r="D126" s="3">
        <v>1</v>
      </c>
      <c r="E126" s="12">
        <v>7</v>
      </c>
      <c r="J126">
        <v>1</v>
      </c>
      <c r="V126" s="4" t="s">
        <v>339</v>
      </c>
      <c r="X126" s="12">
        <v>1</v>
      </c>
      <c r="Y126" s="12">
        <v>7</v>
      </c>
      <c r="AD126">
        <v>1</v>
      </c>
      <c r="AQ126" s="4" t="s">
        <v>339</v>
      </c>
      <c r="AT126" s="12">
        <v>1</v>
      </c>
      <c r="AU126" s="12">
        <v>7</v>
      </c>
      <c r="AZ126">
        <v>1</v>
      </c>
      <c r="BM126" s="4" t="s">
        <v>339</v>
      </c>
      <c r="BO126" s="12"/>
      <c r="BP126" s="12">
        <v>7</v>
      </c>
      <c r="CH126" s="4" t="s">
        <v>339</v>
      </c>
      <c r="CJ126" s="12">
        <v>1</v>
      </c>
      <c r="CK126" s="12">
        <v>7</v>
      </c>
      <c r="CP126">
        <v>1</v>
      </c>
      <c r="DC126" s="4" t="s">
        <v>339</v>
      </c>
      <c r="DE126" s="12">
        <v>1</v>
      </c>
      <c r="DF126" s="12">
        <v>7</v>
      </c>
      <c r="DK126">
        <v>1</v>
      </c>
      <c r="DX126" s="4" t="s">
        <v>339</v>
      </c>
      <c r="DZ126" s="12">
        <v>1</v>
      </c>
      <c r="EA126" s="12">
        <v>7</v>
      </c>
      <c r="EF126">
        <v>1</v>
      </c>
      <c r="ES126" s="4" t="s">
        <v>339</v>
      </c>
      <c r="EU126" s="12">
        <v>1</v>
      </c>
      <c r="EV126" s="12">
        <v>7</v>
      </c>
      <c r="FA126">
        <v>1</v>
      </c>
      <c r="FN126" s="4" t="s">
        <v>339</v>
      </c>
      <c r="FP126" s="12">
        <v>1</v>
      </c>
      <c r="FQ126" s="12">
        <v>7</v>
      </c>
      <c r="FV126">
        <v>1</v>
      </c>
      <c r="GI126" s="4" t="s">
        <v>339</v>
      </c>
      <c r="GK126" s="12"/>
      <c r="GL126" s="12">
        <v>7</v>
      </c>
      <c r="HD126" s="4" t="s">
        <v>339</v>
      </c>
      <c r="HF126" s="12"/>
      <c r="HG126" s="12">
        <v>7</v>
      </c>
    </row>
    <row r="127" spans="1:226" x14ac:dyDescent="0.25">
      <c r="B127" s="23" t="s">
        <v>15</v>
      </c>
      <c r="C127" s="23">
        <f>SUM(A128:A128)</f>
        <v>1</v>
      </c>
      <c r="D127" s="3"/>
      <c r="E127" s="12"/>
      <c r="V127" s="23" t="s">
        <v>15</v>
      </c>
      <c r="W127" s="23">
        <f>SUM(U128:U128)</f>
        <v>0</v>
      </c>
      <c r="X127" s="12"/>
      <c r="Y127" s="12"/>
      <c r="AQ127" s="23" t="s">
        <v>15</v>
      </c>
      <c r="AR127" s="23">
        <f>SUM(AP128:AP128)</f>
        <v>0</v>
      </c>
      <c r="AS127" s="24"/>
      <c r="AT127" s="12"/>
      <c r="AU127" s="12"/>
      <c r="BM127" s="23" t="s">
        <v>15</v>
      </c>
      <c r="BN127" s="23">
        <f>SUM(BL128:BL128)</f>
        <v>0</v>
      </c>
      <c r="BO127" s="12"/>
      <c r="BP127" s="12"/>
      <c r="CH127" s="23" t="s">
        <v>15</v>
      </c>
      <c r="CI127" s="23">
        <f>SUM(CG128:CG128)</f>
        <v>0</v>
      </c>
      <c r="CJ127" s="12"/>
      <c r="CK127" s="12"/>
      <c r="DC127" s="23" t="s">
        <v>15</v>
      </c>
      <c r="DD127" s="23">
        <f>SUM(DB128:DB128)</f>
        <v>0</v>
      </c>
      <c r="DE127" s="12"/>
      <c r="DF127" s="12"/>
      <c r="DX127" s="23" t="s">
        <v>15</v>
      </c>
      <c r="DY127" s="23">
        <f>SUM(DW128:DW128)</f>
        <v>0</v>
      </c>
      <c r="DZ127" s="12"/>
      <c r="EA127" s="12"/>
      <c r="ES127" s="23" t="s">
        <v>15</v>
      </c>
      <c r="ET127" s="23">
        <f>SUM(ER128:ER128)</f>
        <v>0</v>
      </c>
      <c r="EU127" s="12"/>
      <c r="EV127" s="12"/>
      <c r="FN127" s="23" t="s">
        <v>15</v>
      </c>
      <c r="FO127" s="23">
        <f>SUM(FM128:FM128)</f>
        <v>0</v>
      </c>
      <c r="FP127" s="12"/>
      <c r="FQ127" s="12"/>
      <c r="GI127" s="23" t="s">
        <v>15</v>
      </c>
      <c r="GJ127" s="23">
        <f>SUM(GH128:GH128)</f>
        <v>0</v>
      </c>
      <c r="GK127" s="12"/>
      <c r="GL127" s="12"/>
      <c r="HD127" s="23" t="s">
        <v>15</v>
      </c>
      <c r="HE127" s="23">
        <f>SUM(HC128:HC128)</f>
        <v>0</v>
      </c>
      <c r="HF127" s="12"/>
      <c r="HG127" s="12"/>
    </row>
    <row r="128" spans="1:226" x14ac:dyDescent="0.25">
      <c r="A128">
        <v>1</v>
      </c>
      <c r="B128" s="31" t="s">
        <v>126</v>
      </c>
      <c r="D128" s="3">
        <v>1</v>
      </c>
      <c r="E128" s="12">
        <v>10</v>
      </c>
      <c r="M128">
        <v>1</v>
      </c>
      <c r="V128" s="31" t="s">
        <v>126</v>
      </c>
      <c r="X128" s="12">
        <v>1</v>
      </c>
      <c r="Y128" s="12">
        <v>10</v>
      </c>
      <c r="AG128">
        <v>1</v>
      </c>
      <c r="AQ128" s="31" t="s">
        <v>126</v>
      </c>
      <c r="AT128" s="12"/>
      <c r="AU128" s="12">
        <v>10</v>
      </c>
      <c r="BM128" s="31" t="s">
        <v>126</v>
      </c>
      <c r="BO128" s="12"/>
      <c r="BP128" s="12">
        <v>10</v>
      </c>
      <c r="CH128" s="31" t="s">
        <v>126</v>
      </c>
      <c r="CJ128" s="12"/>
      <c r="CK128" s="12">
        <v>10</v>
      </c>
      <c r="DC128" s="31" t="s">
        <v>126</v>
      </c>
      <c r="DE128" s="12"/>
      <c r="DF128" s="12">
        <v>10</v>
      </c>
      <c r="DX128" s="31" t="s">
        <v>126</v>
      </c>
      <c r="DZ128" s="12">
        <v>1</v>
      </c>
      <c r="EA128" s="12">
        <v>10</v>
      </c>
      <c r="EI128">
        <v>1</v>
      </c>
      <c r="ES128" s="31" t="s">
        <v>126</v>
      </c>
      <c r="EU128" s="12"/>
      <c r="EV128" s="12">
        <v>10</v>
      </c>
      <c r="FN128" s="31" t="s">
        <v>126</v>
      </c>
      <c r="FP128" s="12"/>
      <c r="FQ128" s="12">
        <v>10</v>
      </c>
      <c r="GI128" s="31" t="s">
        <v>126</v>
      </c>
      <c r="GK128" s="12"/>
      <c r="GL128" s="12">
        <v>10</v>
      </c>
      <c r="HD128" s="31" t="s">
        <v>126</v>
      </c>
      <c r="HF128" s="12"/>
      <c r="HG128" s="12">
        <v>10</v>
      </c>
    </row>
    <row r="129" spans="1:227" x14ac:dyDescent="0.25">
      <c r="B129" s="23" t="s">
        <v>16</v>
      </c>
      <c r="C129" s="23">
        <f>SUM(A130:A135)</f>
        <v>6</v>
      </c>
      <c r="D129" s="3"/>
      <c r="E129" s="12"/>
      <c r="V129" s="23" t="s">
        <v>16</v>
      </c>
      <c r="W129" s="23">
        <f>SUM(U130:U135)</f>
        <v>0</v>
      </c>
      <c r="X129" s="12"/>
      <c r="Y129" s="12"/>
      <c r="AQ129" s="23" t="s">
        <v>16</v>
      </c>
      <c r="AR129" s="23">
        <f>SUM(AP130:AP135)</f>
        <v>0</v>
      </c>
      <c r="AS129" s="24"/>
      <c r="AT129" s="12"/>
      <c r="AU129" s="12"/>
      <c r="BM129" s="23" t="s">
        <v>16</v>
      </c>
      <c r="BN129" s="23">
        <f>SUM(BL130:BL135)</f>
        <v>0</v>
      </c>
      <c r="BO129" s="12"/>
      <c r="BP129" s="12"/>
      <c r="CH129" s="23" t="s">
        <v>16</v>
      </c>
      <c r="CI129" s="23">
        <f>SUM(CG130:CG135)</f>
        <v>0</v>
      </c>
      <c r="CJ129" s="12"/>
      <c r="CK129" s="12"/>
      <c r="DC129" s="23" t="s">
        <v>16</v>
      </c>
      <c r="DD129" s="23">
        <f>SUM(DB130:DB135)</f>
        <v>0</v>
      </c>
      <c r="DE129" s="12"/>
      <c r="DF129" s="12"/>
      <c r="DX129" s="23" t="s">
        <v>16</v>
      </c>
      <c r="DY129" s="23">
        <f>SUM(DW130:DW135)</f>
        <v>0</v>
      </c>
      <c r="DZ129" s="12"/>
      <c r="EA129" s="12"/>
      <c r="ES129" s="23" t="s">
        <v>16</v>
      </c>
      <c r="ET129" s="23">
        <f>SUM(ER130:ER135)</f>
        <v>0</v>
      </c>
      <c r="EU129" s="12"/>
      <c r="EV129" s="12"/>
      <c r="FN129" s="23" t="s">
        <v>16</v>
      </c>
      <c r="FO129" s="23">
        <f>SUM(FM130:FM135)</f>
        <v>0</v>
      </c>
      <c r="FP129" s="12"/>
      <c r="FQ129" s="12"/>
      <c r="GI129" s="23" t="s">
        <v>16</v>
      </c>
      <c r="GJ129" s="23">
        <f>SUM(GH130:GH135)</f>
        <v>0</v>
      </c>
      <c r="GK129" s="12"/>
      <c r="GL129" s="12"/>
      <c r="HD129" s="23" t="s">
        <v>16</v>
      </c>
      <c r="HE129" s="23">
        <f>SUM(HC130:HC135)</f>
        <v>0</v>
      </c>
      <c r="HF129" s="12"/>
      <c r="HG129" s="12"/>
    </row>
    <row r="130" spans="1:227" x14ac:dyDescent="0.25">
      <c r="A130">
        <v>1</v>
      </c>
      <c r="B130" s="31" t="s">
        <v>127</v>
      </c>
      <c r="D130" s="3"/>
      <c r="E130" s="12">
        <v>12</v>
      </c>
      <c r="V130" s="31" t="s">
        <v>127</v>
      </c>
      <c r="X130" s="12"/>
      <c r="Y130" s="12">
        <v>12</v>
      </c>
      <c r="AQ130" s="31" t="s">
        <v>127</v>
      </c>
      <c r="AT130" s="12">
        <v>1</v>
      </c>
      <c r="AU130" s="12">
        <v>12</v>
      </c>
      <c r="BE130">
        <v>1</v>
      </c>
      <c r="BM130" s="31" t="s">
        <v>127</v>
      </c>
      <c r="BO130" s="12"/>
      <c r="BP130" s="12">
        <v>12</v>
      </c>
      <c r="CH130" s="31" t="s">
        <v>127</v>
      </c>
      <c r="CJ130" s="12"/>
      <c r="CK130" s="12">
        <v>12</v>
      </c>
      <c r="DC130" s="31" t="s">
        <v>127</v>
      </c>
      <c r="DE130" s="12"/>
      <c r="DF130" s="12">
        <v>12</v>
      </c>
      <c r="DX130" s="31" t="s">
        <v>127</v>
      </c>
      <c r="DZ130" s="12"/>
      <c r="EA130" s="12">
        <v>12</v>
      </c>
      <c r="ES130" s="31" t="s">
        <v>127</v>
      </c>
      <c r="EU130" s="12">
        <v>1</v>
      </c>
      <c r="EV130" s="12">
        <v>12</v>
      </c>
      <c r="FF130">
        <v>1</v>
      </c>
      <c r="FN130" s="31" t="s">
        <v>127</v>
      </c>
      <c r="FP130" s="12"/>
      <c r="FQ130" s="12">
        <v>12</v>
      </c>
      <c r="GI130" s="31" t="s">
        <v>127</v>
      </c>
      <c r="GK130" s="12"/>
      <c r="GL130" s="12">
        <v>12</v>
      </c>
      <c r="HD130" s="31" t="s">
        <v>127</v>
      </c>
      <c r="HF130" s="12"/>
      <c r="HG130" s="12">
        <v>12</v>
      </c>
    </row>
    <row r="131" spans="1:227" x14ac:dyDescent="0.25">
      <c r="A131">
        <v>1</v>
      </c>
      <c r="B131" s="31" t="s">
        <v>128</v>
      </c>
      <c r="D131" s="3">
        <v>1</v>
      </c>
      <c r="E131" s="12">
        <v>12</v>
      </c>
      <c r="O131">
        <v>1</v>
      </c>
      <c r="V131" s="31" t="s">
        <v>128</v>
      </c>
      <c r="X131" s="12">
        <v>1</v>
      </c>
      <c r="Y131" s="12">
        <v>12</v>
      </c>
      <c r="AI131">
        <v>1</v>
      </c>
      <c r="AQ131" s="31" t="s">
        <v>128</v>
      </c>
      <c r="AT131" s="12"/>
      <c r="AU131" s="12">
        <v>12</v>
      </c>
      <c r="BM131" s="31" t="s">
        <v>128</v>
      </c>
      <c r="BO131" s="12"/>
      <c r="BP131" s="12">
        <v>12</v>
      </c>
      <c r="CH131" s="31" t="s">
        <v>128</v>
      </c>
      <c r="CJ131" s="12">
        <v>1</v>
      </c>
      <c r="CK131" s="12">
        <v>12</v>
      </c>
      <c r="CU131">
        <v>1</v>
      </c>
      <c r="DC131" s="31" t="s">
        <v>128</v>
      </c>
      <c r="DE131" s="12">
        <v>1</v>
      </c>
      <c r="DF131" s="12">
        <v>12</v>
      </c>
      <c r="DP131">
        <v>1</v>
      </c>
      <c r="DX131" s="31" t="s">
        <v>128</v>
      </c>
      <c r="DZ131" s="12"/>
      <c r="EA131" s="12">
        <v>12</v>
      </c>
      <c r="ES131" s="31" t="s">
        <v>128</v>
      </c>
      <c r="EU131" s="12"/>
      <c r="EV131" s="12">
        <v>12</v>
      </c>
      <c r="FN131" s="31" t="s">
        <v>128</v>
      </c>
      <c r="FP131" s="12"/>
      <c r="FQ131" s="12">
        <v>12</v>
      </c>
      <c r="GI131" s="31" t="s">
        <v>128</v>
      </c>
      <c r="GK131" s="12"/>
      <c r="GL131" s="12">
        <v>12</v>
      </c>
      <c r="HD131" s="31" t="s">
        <v>128</v>
      </c>
      <c r="HF131" s="12"/>
      <c r="HG131" s="12">
        <v>12</v>
      </c>
    </row>
    <row r="132" spans="1:227" x14ac:dyDescent="0.25">
      <c r="A132">
        <v>1</v>
      </c>
      <c r="B132" s="4" t="s">
        <v>129</v>
      </c>
      <c r="D132" s="3"/>
      <c r="E132" s="12">
        <v>14</v>
      </c>
      <c r="V132" s="4" t="s">
        <v>129</v>
      </c>
      <c r="X132" s="12"/>
      <c r="Y132" s="12">
        <v>14</v>
      </c>
      <c r="AQ132" s="4" t="s">
        <v>129</v>
      </c>
      <c r="AT132" s="12"/>
      <c r="AU132" s="12">
        <v>14</v>
      </c>
      <c r="BM132" s="4" t="s">
        <v>129</v>
      </c>
      <c r="BO132" s="12"/>
      <c r="BP132" s="12">
        <v>14</v>
      </c>
      <c r="CH132" s="4" t="s">
        <v>129</v>
      </c>
      <c r="CJ132" s="12"/>
      <c r="CK132" s="12">
        <v>14</v>
      </c>
      <c r="DC132" s="4" t="s">
        <v>129</v>
      </c>
      <c r="DE132" s="12"/>
      <c r="DF132" s="12">
        <v>14</v>
      </c>
      <c r="DX132" s="4" t="s">
        <v>129</v>
      </c>
      <c r="DZ132" s="12"/>
      <c r="EA132" s="12">
        <v>14</v>
      </c>
      <c r="ES132" s="4" t="s">
        <v>129</v>
      </c>
      <c r="EU132" s="12">
        <v>1</v>
      </c>
      <c r="EV132" s="12">
        <v>14</v>
      </c>
      <c r="FH132">
        <v>1</v>
      </c>
      <c r="FN132" s="4" t="s">
        <v>129</v>
      </c>
      <c r="FP132" s="12">
        <v>1</v>
      </c>
      <c r="FQ132" s="12">
        <v>14</v>
      </c>
      <c r="GC132">
        <v>1</v>
      </c>
      <c r="GI132" s="4" t="s">
        <v>129</v>
      </c>
      <c r="GK132" s="12"/>
      <c r="GL132" s="12">
        <v>14</v>
      </c>
      <c r="HD132" s="4" t="s">
        <v>129</v>
      </c>
      <c r="HF132" s="12"/>
      <c r="HG132" s="12">
        <v>14</v>
      </c>
    </row>
    <row r="133" spans="1:227" x14ac:dyDescent="0.25">
      <c r="A133">
        <v>1</v>
      </c>
      <c r="B133" s="4" t="s">
        <v>130</v>
      </c>
      <c r="D133" s="3"/>
      <c r="E133" s="12">
        <v>11</v>
      </c>
      <c r="V133" s="4" t="s">
        <v>130</v>
      </c>
      <c r="X133" s="12"/>
      <c r="Y133" s="12">
        <v>11</v>
      </c>
      <c r="AQ133" s="4" t="s">
        <v>130</v>
      </c>
      <c r="AT133" s="12">
        <v>1</v>
      </c>
      <c r="AU133" s="12">
        <v>11</v>
      </c>
      <c r="BD133">
        <v>1</v>
      </c>
      <c r="BM133" s="4" t="s">
        <v>130</v>
      </c>
      <c r="BO133" s="12">
        <v>1</v>
      </c>
      <c r="BP133" s="12">
        <v>11</v>
      </c>
      <c r="BY133">
        <v>1</v>
      </c>
      <c r="CH133" s="4" t="s">
        <v>130</v>
      </c>
      <c r="CJ133" s="12"/>
      <c r="CK133" s="12">
        <v>11</v>
      </c>
      <c r="DC133" s="4" t="s">
        <v>130</v>
      </c>
      <c r="DE133" s="12"/>
      <c r="DF133" s="12">
        <v>11</v>
      </c>
      <c r="DX133" s="4" t="s">
        <v>130</v>
      </c>
      <c r="DZ133" s="12"/>
      <c r="EA133" s="12">
        <v>11</v>
      </c>
      <c r="ES133" s="4" t="s">
        <v>130</v>
      </c>
      <c r="EU133" s="12">
        <v>1</v>
      </c>
      <c r="EV133" s="12">
        <v>11</v>
      </c>
      <c r="FE133">
        <v>1</v>
      </c>
      <c r="FN133" s="4" t="s">
        <v>130</v>
      </c>
      <c r="FP133" s="12">
        <v>1</v>
      </c>
      <c r="FQ133" s="12">
        <v>11</v>
      </c>
      <c r="FZ133">
        <v>1</v>
      </c>
      <c r="GI133" s="4" t="s">
        <v>130</v>
      </c>
      <c r="GK133" s="12">
        <v>1</v>
      </c>
      <c r="GL133" s="12">
        <v>11</v>
      </c>
      <c r="GU133">
        <v>1</v>
      </c>
      <c r="HD133" s="4" t="s">
        <v>130</v>
      </c>
      <c r="HF133" s="12">
        <v>1</v>
      </c>
      <c r="HG133" s="12">
        <v>11</v>
      </c>
      <c r="HP133">
        <v>1</v>
      </c>
    </row>
    <row r="134" spans="1:227" x14ac:dyDescent="0.25">
      <c r="A134">
        <v>1</v>
      </c>
      <c r="B134" s="31" t="s">
        <v>131</v>
      </c>
      <c r="D134" s="3">
        <v>1</v>
      </c>
      <c r="E134" s="12">
        <v>11</v>
      </c>
      <c r="N134">
        <v>1</v>
      </c>
      <c r="V134" s="31" t="s">
        <v>131</v>
      </c>
      <c r="X134" s="12">
        <v>1</v>
      </c>
      <c r="Y134" s="12">
        <v>11</v>
      </c>
      <c r="AH134">
        <v>1</v>
      </c>
      <c r="AQ134" s="31" t="s">
        <v>131</v>
      </c>
      <c r="AT134" s="12"/>
      <c r="AU134" s="12">
        <v>11</v>
      </c>
      <c r="BM134" s="31" t="s">
        <v>131</v>
      </c>
      <c r="BO134" s="12"/>
      <c r="BP134" s="12">
        <v>11</v>
      </c>
      <c r="CH134" s="31" t="s">
        <v>131</v>
      </c>
      <c r="CJ134" s="12">
        <v>1</v>
      </c>
      <c r="CK134" s="12">
        <v>11</v>
      </c>
      <c r="CT134">
        <v>1</v>
      </c>
      <c r="DC134" s="31" t="s">
        <v>131</v>
      </c>
      <c r="DE134" s="12">
        <v>1</v>
      </c>
      <c r="DF134" s="12">
        <v>11</v>
      </c>
      <c r="DO134">
        <v>1</v>
      </c>
      <c r="DX134" s="31" t="s">
        <v>131</v>
      </c>
      <c r="DZ134" s="12"/>
      <c r="EA134" s="12">
        <v>11</v>
      </c>
      <c r="ES134" s="31" t="s">
        <v>131</v>
      </c>
      <c r="EU134" s="12"/>
      <c r="EV134" s="12">
        <v>11</v>
      </c>
      <c r="FN134" s="31" t="s">
        <v>131</v>
      </c>
      <c r="FP134" s="12"/>
      <c r="FQ134" s="12">
        <v>11</v>
      </c>
      <c r="GI134" s="31" t="s">
        <v>131</v>
      </c>
      <c r="GK134" s="12"/>
      <c r="GL134" s="12">
        <v>11</v>
      </c>
      <c r="HD134" s="31" t="s">
        <v>131</v>
      </c>
      <c r="HF134" s="12"/>
      <c r="HG134" s="12">
        <v>11</v>
      </c>
    </row>
    <row r="135" spans="1:227" x14ac:dyDescent="0.25">
      <c r="A135">
        <v>1</v>
      </c>
      <c r="B135" s="4" t="s">
        <v>132</v>
      </c>
      <c r="D135" s="3"/>
      <c r="E135" s="12">
        <v>12</v>
      </c>
      <c r="V135" s="4" t="s">
        <v>132</v>
      </c>
      <c r="X135" s="12"/>
      <c r="Y135" s="12">
        <v>12</v>
      </c>
      <c r="AQ135" s="4" t="s">
        <v>132</v>
      </c>
      <c r="AT135" s="12"/>
      <c r="AU135" s="12">
        <v>12</v>
      </c>
      <c r="BM135" s="4" t="s">
        <v>132</v>
      </c>
      <c r="BO135" s="12">
        <v>1</v>
      </c>
      <c r="BP135" s="12">
        <v>12</v>
      </c>
      <c r="BZ135">
        <v>1</v>
      </c>
      <c r="CH135" s="4" t="s">
        <v>132</v>
      </c>
      <c r="CJ135" s="12"/>
      <c r="CK135" s="12">
        <v>12</v>
      </c>
      <c r="DC135" s="4" t="s">
        <v>132</v>
      </c>
      <c r="DE135" s="12"/>
      <c r="DF135" s="12">
        <v>12</v>
      </c>
      <c r="DX135" s="4" t="s">
        <v>132</v>
      </c>
      <c r="DZ135" s="12"/>
      <c r="EA135" s="12">
        <v>12</v>
      </c>
      <c r="ES135" s="4" t="s">
        <v>132</v>
      </c>
      <c r="EU135" s="12"/>
      <c r="EV135" s="12">
        <v>12</v>
      </c>
      <c r="FN135" s="4" t="s">
        <v>132</v>
      </c>
      <c r="FP135" s="12">
        <v>1</v>
      </c>
      <c r="FQ135" s="12">
        <v>12</v>
      </c>
      <c r="GA135">
        <v>1</v>
      </c>
      <c r="GI135" s="4" t="s">
        <v>132</v>
      </c>
      <c r="GK135" s="12">
        <v>1</v>
      </c>
      <c r="GL135" s="12">
        <v>12</v>
      </c>
      <c r="GV135">
        <v>1</v>
      </c>
      <c r="HD135" s="4" t="s">
        <v>132</v>
      </c>
      <c r="HF135" s="12">
        <v>1</v>
      </c>
      <c r="HG135" s="12">
        <v>12</v>
      </c>
      <c r="HQ135">
        <v>1</v>
      </c>
    </row>
    <row r="136" spans="1:227" x14ac:dyDescent="0.25">
      <c r="B136" s="23" t="s">
        <v>17</v>
      </c>
      <c r="C136" s="23">
        <f>SUM(A137:A137)</f>
        <v>1</v>
      </c>
      <c r="D136" s="3"/>
      <c r="E136" s="12"/>
      <c r="V136" s="23" t="s">
        <v>17</v>
      </c>
      <c r="W136" s="23">
        <f>SUM(U137:U137)</f>
        <v>0</v>
      </c>
      <c r="X136" s="12"/>
      <c r="Y136" s="12"/>
      <c r="AQ136" s="23" t="s">
        <v>17</v>
      </c>
      <c r="AR136" s="23">
        <f>SUM(AP137:AP137)</f>
        <v>0</v>
      </c>
      <c r="AS136" s="24"/>
      <c r="AT136" s="12"/>
      <c r="AU136" s="12"/>
      <c r="BM136" s="23" t="s">
        <v>17</v>
      </c>
      <c r="BN136" s="23">
        <f>SUM(BL137:BL137)</f>
        <v>0</v>
      </c>
      <c r="BO136" s="12"/>
      <c r="BP136" s="12"/>
      <c r="CH136" s="23" t="s">
        <v>17</v>
      </c>
      <c r="CI136" s="23">
        <f>SUM(CG137:CG137)</f>
        <v>0</v>
      </c>
      <c r="CJ136" s="12"/>
      <c r="CK136" s="12"/>
      <c r="DC136" s="23" t="s">
        <v>17</v>
      </c>
      <c r="DD136" s="23">
        <f>SUM(DB137:DB137)</f>
        <v>0</v>
      </c>
      <c r="DE136" s="12"/>
      <c r="DF136" s="12"/>
      <c r="DX136" s="23" t="s">
        <v>17</v>
      </c>
      <c r="DY136" s="23">
        <f>SUM(DW137:DW137)</f>
        <v>0</v>
      </c>
      <c r="DZ136" s="12"/>
      <c r="EA136" s="12"/>
      <c r="ES136" s="23" t="s">
        <v>17</v>
      </c>
      <c r="ET136" s="23">
        <f>SUM(ER137:ER137)</f>
        <v>0</v>
      </c>
      <c r="EU136" s="12"/>
      <c r="EV136" s="12"/>
      <c r="FN136" s="23" t="s">
        <v>17</v>
      </c>
      <c r="FO136" s="23">
        <f>SUM(FM137:FM137)</f>
        <v>0</v>
      </c>
      <c r="FP136" s="12"/>
      <c r="FQ136" s="12"/>
      <c r="GI136" s="23" t="s">
        <v>17</v>
      </c>
      <c r="GJ136" s="23">
        <f>SUM(GH137:GH137)</f>
        <v>0</v>
      </c>
      <c r="GK136" s="12"/>
      <c r="GL136" s="12"/>
      <c r="HD136" s="23" t="s">
        <v>17</v>
      </c>
      <c r="HE136" s="23">
        <f>SUM(HC137:HC137)</f>
        <v>0</v>
      </c>
      <c r="HF136" s="12"/>
      <c r="HG136" s="12"/>
    </row>
    <row r="137" spans="1:227" x14ac:dyDescent="0.25">
      <c r="A137">
        <v>1</v>
      </c>
      <c r="B137" s="31" t="s">
        <v>133</v>
      </c>
      <c r="D137" s="3"/>
      <c r="E137" s="12">
        <v>13</v>
      </c>
      <c r="V137" s="31" t="s">
        <v>133</v>
      </c>
      <c r="X137" s="12"/>
      <c r="Y137" s="12">
        <v>13</v>
      </c>
      <c r="AQ137" s="31" t="s">
        <v>133</v>
      </c>
      <c r="AT137" s="12"/>
      <c r="AU137" s="12">
        <v>13</v>
      </c>
      <c r="BM137" s="31" t="s">
        <v>133</v>
      </c>
      <c r="BO137" s="12"/>
      <c r="BP137" s="12">
        <v>13</v>
      </c>
      <c r="CH137" s="31" t="s">
        <v>133</v>
      </c>
      <c r="CJ137" s="12"/>
      <c r="CK137" s="12">
        <v>13</v>
      </c>
      <c r="DC137" s="31" t="s">
        <v>133</v>
      </c>
      <c r="DE137" s="12"/>
      <c r="DF137" s="12">
        <v>13</v>
      </c>
      <c r="DX137" s="31" t="s">
        <v>133</v>
      </c>
      <c r="DZ137" s="12"/>
      <c r="EA137" s="12">
        <v>13</v>
      </c>
      <c r="ES137" s="31" t="s">
        <v>133</v>
      </c>
      <c r="EU137" s="12"/>
      <c r="EV137" s="12">
        <v>13</v>
      </c>
      <c r="FN137" s="31" t="s">
        <v>133</v>
      </c>
      <c r="FP137" s="12">
        <v>1</v>
      </c>
      <c r="FQ137" s="12">
        <v>13</v>
      </c>
      <c r="GB137">
        <v>1</v>
      </c>
      <c r="GI137" s="31" t="s">
        <v>133</v>
      </c>
      <c r="GK137" s="12"/>
      <c r="GL137" s="12">
        <v>13</v>
      </c>
      <c r="HD137" s="31" t="s">
        <v>133</v>
      </c>
      <c r="HF137" s="12"/>
      <c r="HG137" s="12">
        <v>13</v>
      </c>
    </row>
    <row r="138" spans="1:227" x14ac:dyDescent="0.25">
      <c r="B138" s="23" t="s">
        <v>18</v>
      </c>
      <c r="C138" s="23">
        <f>SUM(A139:A154)</f>
        <v>16</v>
      </c>
      <c r="D138" s="3"/>
      <c r="E138" s="12"/>
      <c r="V138" s="23" t="s">
        <v>18</v>
      </c>
      <c r="W138" s="23">
        <f>SUM(U139:U154)</f>
        <v>0</v>
      </c>
      <c r="X138" s="12"/>
      <c r="Y138" s="12"/>
      <c r="AQ138" s="23" t="s">
        <v>18</v>
      </c>
      <c r="AR138" s="23">
        <f>SUM(AP139:AP154)</f>
        <v>0</v>
      </c>
      <c r="AS138" s="24"/>
      <c r="AT138" s="12"/>
      <c r="AU138" s="12"/>
      <c r="BM138" s="23" t="s">
        <v>18</v>
      </c>
      <c r="BN138" s="23">
        <f>SUM(BL139:BL154)</f>
        <v>0</v>
      </c>
      <c r="BO138" s="12"/>
      <c r="BP138" s="12"/>
      <c r="CH138" s="23" t="s">
        <v>18</v>
      </c>
      <c r="CI138" s="23">
        <f>SUM(CG139:CG154)</f>
        <v>0</v>
      </c>
      <c r="CJ138" s="12"/>
      <c r="CK138" s="12"/>
      <c r="DC138" s="23" t="s">
        <v>18</v>
      </c>
      <c r="DD138" s="23">
        <f>SUM(DB139:DB154)</f>
        <v>0</v>
      </c>
      <c r="DE138" s="12"/>
      <c r="DF138" s="12"/>
      <c r="DX138" s="23" t="s">
        <v>18</v>
      </c>
      <c r="DY138" s="23">
        <f>SUM(DW139:DW154)</f>
        <v>0</v>
      </c>
      <c r="DZ138" s="12"/>
      <c r="EA138" s="12"/>
      <c r="ES138" s="23" t="s">
        <v>18</v>
      </c>
      <c r="ET138" s="23">
        <f>SUM(ER139:ER154)</f>
        <v>0</v>
      </c>
      <c r="EU138" s="12"/>
      <c r="EV138" s="12"/>
      <c r="FN138" s="23" t="s">
        <v>18</v>
      </c>
      <c r="FO138" s="23">
        <f>SUM(FM139:FM154)</f>
        <v>0</v>
      </c>
      <c r="FP138" s="12"/>
      <c r="FQ138" s="12"/>
      <c r="GI138" s="23" t="s">
        <v>18</v>
      </c>
      <c r="GJ138" s="23">
        <f>SUM(GH139:GH154)</f>
        <v>0</v>
      </c>
      <c r="GK138" s="12"/>
      <c r="GL138" s="12"/>
      <c r="HD138" s="23" t="s">
        <v>18</v>
      </c>
      <c r="HE138" s="23">
        <f>SUM(HC139:HC154)</f>
        <v>0</v>
      </c>
      <c r="HF138" s="12"/>
      <c r="HG138" s="12"/>
    </row>
    <row r="139" spans="1:227" x14ac:dyDescent="0.25">
      <c r="A139">
        <v>1</v>
      </c>
      <c r="B139" s="31" t="s">
        <v>134</v>
      </c>
      <c r="D139" s="3"/>
      <c r="E139" s="12">
        <v>15</v>
      </c>
      <c r="V139" s="31" t="s">
        <v>134</v>
      </c>
      <c r="X139" s="12"/>
      <c r="Y139" s="12">
        <v>15</v>
      </c>
      <c r="AQ139" s="31" t="s">
        <v>134</v>
      </c>
      <c r="AT139" s="12">
        <v>1</v>
      </c>
      <c r="AU139" s="12">
        <v>15</v>
      </c>
      <c r="BH139">
        <v>1</v>
      </c>
      <c r="BM139" s="31" t="s">
        <v>134</v>
      </c>
      <c r="BO139" s="12"/>
      <c r="BP139" s="12">
        <v>15</v>
      </c>
      <c r="CH139" s="31" t="s">
        <v>134</v>
      </c>
      <c r="CJ139" s="12"/>
      <c r="CK139" s="12">
        <v>15</v>
      </c>
      <c r="DC139" s="31" t="s">
        <v>134</v>
      </c>
      <c r="DE139" s="12"/>
      <c r="DF139" s="12">
        <v>15</v>
      </c>
      <c r="DX139" s="31" t="s">
        <v>134</v>
      </c>
      <c r="DZ139" s="12"/>
      <c r="EA139" s="12">
        <v>15</v>
      </c>
      <c r="ES139" s="31" t="s">
        <v>134</v>
      </c>
      <c r="EU139" s="12">
        <v>1</v>
      </c>
      <c r="EV139" s="12">
        <v>15</v>
      </c>
      <c r="FI139">
        <v>1</v>
      </c>
      <c r="FN139" s="31" t="s">
        <v>134</v>
      </c>
      <c r="FP139" s="12"/>
      <c r="FQ139" s="12">
        <v>15</v>
      </c>
      <c r="GI139" s="31" t="s">
        <v>134</v>
      </c>
      <c r="GK139" s="12"/>
      <c r="GL139" s="12">
        <v>15</v>
      </c>
      <c r="HD139" s="31" t="s">
        <v>134</v>
      </c>
      <c r="HF139" s="12"/>
      <c r="HG139" s="12">
        <v>15</v>
      </c>
    </row>
    <row r="140" spans="1:227" x14ac:dyDescent="0.25">
      <c r="A140">
        <v>1</v>
      </c>
      <c r="B140" s="4" t="s">
        <v>246</v>
      </c>
      <c r="D140" s="3"/>
      <c r="E140" s="12">
        <v>14</v>
      </c>
      <c r="V140" s="4" t="s">
        <v>246</v>
      </c>
      <c r="X140" s="12"/>
      <c r="Y140" s="12">
        <v>14</v>
      </c>
      <c r="AQ140" s="4" t="s">
        <v>246</v>
      </c>
      <c r="AT140" s="12">
        <v>1</v>
      </c>
      <c r="AU140" s="12">
        <v>14</v>
      </c>
      <c r="BG140">
        <v>1</v>
      </c>
      <c r="BM140" s="4" t="s">
        <v>246</v>
      </c>
      <c r="BO140" s="12"/>
      <c r="BP140" s="12">
        <v>14</v>
      </c>
      <c r="CH140" s="4" t="s">
        <v>246</v>
      </c>
      <c r="CJ140" s="12"/>
      <c r="CK140" s="12">
        <v>14</v>
      </c>
      <c r="DC140" s="4" t="s">
        <v>246</v>
      </c>
      <c r="DE140" s="12"/>
      <c r="DF140" s="12">
        <v>14</v>
      </c>
      <c r="DX140" s="4" t="s">
        <v>246</v>
      </c>
      <c r="DZ140" s="12"/>
      <c r="EA140" s="12">
        <v>14</v>
      </c>
      <c r="ES140" s="4" t="s">
        <v>246</v>
      </c>
      <c r="EU140" s="12">
        <v>1</v>
      </c>
      <c r="EV140" s="12">
        <v>14</v>
      </c>
      <c r="FH140">
        <v>1</v>
      </c>
      <c r="FN140" s="4" t="s">
        <v>246</v>
      </c>
      <c r="FP140" s="12">
        <v>1</v>
      </c>
      <c r="FQ140" s="12">
        <v>14</v>
      </c>
      <c r="GC140">
        <v>1</v>
      </c>
      <c r="GI140" s="4" t="s">
        <v>246</v>
      </c>
      <c r="GK140" s="12"/>
      <c r="GL140" s="12">
        <v>14</v>
      </c>
      <c r="HD140" s="4" t="s">
        <v>246</v>
      </c>
      <c r="HF140" s="12"/>
      <c r="HG140" s="12">
        <v>14</v>
      </c>
    </row>
    <row r="141" spans="1:227" x14ac:dyDescent="0.25">
      <c r="A141">
        <v>1</v>
      </c>
      <c r="B141" s="4" t="s">
        <v>135</v>
      </c>
      <c r="D141" s="3"/>
      <c r="E141" s="12">
        <v>9</v>
      </c>
      <c r="V141" s="4" t="s">
        <v>135</v>
      </c>
      <c r="X141" s="12"/>
      <c r="Y141" s="12">
        <v>9</v>
      </c>
      <c r="AQ141" s="4" t="s">
        <v>135</v>
      </c>
      <c r="AT141" s="12"/>
      <c r="AU141" s="12">
        <v>9</v>
      </c>
      <c r="BM141" s="4" t="s">
        <v>135</v>
      </c>
      <c r="BO141" s="12">
        <v>1</v>
      </c>
      <c r="BP141" s="12">
        <v>9</v>
      </c>
      <c r="BW141">
        <v>1</v>
      </c>
      <c r="CH141" s="4" t="s">
        <v>135</v>
      </c>
      <c r="CJ141" s="12"/>
      <c r="CK141" s="12">
        <v>9</v>
      </c>
      <c r="DC141" s="4" t="s">
        <v>135</v>
      </c>
      <c r="DE141" s="12"/>
      <c r="DF141" s="12">
        <v>9</v>
      </c>
      <c r="DX141" s="4" t="s">
        <v>135</v>
      </c>
      <c r="DZ141" s="12"/>
      <c r="EA141" s="12">
        <v>9</v>
      </c>
      <c r="ES141" s="4" t="s">
        <v>135</v>
      </c>
      <c r="EU141" s="12"/>
      <c r="EV141" s="12">
        <v>9</v>
      </c>
      <c r="FN141" s="4" t="s">
        <v>135</v>
      </c>
      <c r="FP141" s="12">
        <v>1</v>
      </c>
      <c r="FQ141" s="12">
        <v>9</v>
      </c>
      <c r="FX141">
        <v>1</v>
      </c>
      <c r="GI141" s="4" t="s">
        <v>135</v>
      </c>
      <c r="GK141" s="12">
        <v>1</v>
      </c>
      <c r="GL141" s="12">
        <v>9</v>
      </c>
      <c r="GS141">
        <v>1</v>
      </c>
      <c r="HD141" s="4" t="s">
        <v>135</v>
      </c>
      <c r="HF141" s="12">
        <v>1</v>
      </c>
      <c r="HG141" s="12">
        <v>9</v>
      </c>
      <c r="HN141">
        <v>1</v>
      </c>
    </row>
    <row r="142" spans="1:227" x14ac:dyDescent="0.25">
      <c r="A142">
        <v>1</v>
      </c>
      <c r="B142" s="31" t="s">
        <v>136</v>
      </c>
      <c r="D142" s="3">
        <v>1</v>
      </c>
      <c r="E142" s="12">
        <v>10</v>
      </c>
      <c r="M142">
        <v>1</v>
      </c>
      <c r="V142" s="31" t="s">
        <v>136</v>
      </c>
      <c r="X142" s="12">
        <v>1</v>
      </c>
      <c r="Y142" s="12">
        <v>10</v>
      </c>
      <c r="AG142">
        <v>1</v>
      </c>
      <c r="AQ142" s="31" t="s">
        <v>136</v>
      </c>
      <c r="AT142" s="12"/>
      <c r="AU142" s="12">
        <v>10</v>
      </c>
      <c r="BM142" s="31" t="s">
        <v>136</v>
      </c>
      <c r="BO142" s="12"/>
      <c r="BP142" s="12">
        <v>10</v>
      </c>
      <c r="CH142" s="31" t="s">
        <v>136</v>
      </c>
      <c r="CJ142" s="12">
        <v>1</v>
      </c>
      <c r="CK142" s="12">
        <v>10</v>
      </c>
      <c r="CS142">
        <v>1</v>
      </c>
      <c r="DC142" s="31" t="s">
        <v>136</v>
      </c>
      <c r="DE142" s="12"/>
      <c r="DF142" s="12">
        <v>10</v>
      </c>
      <c r="DX142" s="31" t="s">
        <v>136</v>
      </c>
      <c r="DZ142" s="12"/>
      <c r="EA142" s="12">
        <v>10</v>
      </c>
      <c r="ES142" s="31" t="s">
        <v>136</v>
      </c>
      <c r="EU142" s="12"/>
      <c r="EV142" s="12">
        <v>10</v>
      </c>
      <c r="FN142" s="31" t="s">
        <v>136</v>
      </c>
      <c r="FP142" s="12"/>
      <c r="FQ142" s="12">
        <v>10</v>
      </c>
      <c r="GI142" s="31" t="s">
        <v>136</v>
      </c>
      <c r="GK142" s="12"/>
      <c r="GL142" s="12">
        <v>10</v>
      </c>
      <c r="HD142" s="31" t="s">
        <v>136</v>
      </c>
      <c r="HF142" s="12"/>
      <c r="HG142" s="12">
        <v>10</v>
      </c>
    </row>
    <row r="143" spans="1:227" x14ac:dyDescent="0.25">
      <c r="A143">
        <v>1</v>
      </c>
      <c r="B143" s="4" t="s">
        <v>137</v>
      </c>
      <c r="D143" s="3"/>
      <c r="E143" s="12">
        <v>14</v>
      </c>
      <c r="V143" s="4" t="s">
        <v>137</v>
      </c>
      <c r="X143" s="12"/>
      <c r="Y143" s="12">
        <v>14</v>
      </c>
      <c r="AQ143" s="4" t="s">
        <v>137</v>
      </c>
      <c r="AT143" s="12"/>
      <c r="AU143" s="12">
        <v>14</v>
      </c>
      <c r="BM143" s="4" t="s">
        <v>137</v>
      </c>
      <c r="BO143" s="12">
        <v>1</v>
      </c>
      <c r="BP143" s="12">
        <v>14</v>
      </c>
      <c r="CB143">
        <v>1</v>
      </c>
      <c r="CH143" s="4" t="s">
        <v>137</v>
      </c>
      <c r="CJ143" s="12"/>
      <c r="CK143" s="12">
        <v>14</v>
      </c>
      <c r="DC143" s="4" t="s">
        <v>137</v>
      </c>
      <c r="DE143" s="12"/>
      <c r="DF143" s="12">
        <v>14</v>
      </c>
      <c r="DX143" s="4" t="s">
        <v>137</v>
      </c>
      <c r="DZ143" s="12"/>
      <c r="EA143" s="12">
        <v>14</v>
      </c>
      <c r="ES143" s="4" t="s">
        <v>137</v>
      </c>
      <c r="EU143" s="12"/>
      <c r="EV143" s="12">
        <v>14</v>
      </c>
      <c r="FN143" s="4" t="s">
        <v>137</v>
      </c>
      <c r="FP143" s="12">
        <v>1</v>
      </c>
      <c r="FQ143" s="12">
        <v>14</v>
      </c>
      <c r="GC143">
        <v>1</v>
      </c>
      <c r="GI143" s="4" t="s">
        <v>137</v>
      </c>
      <c r="GK143" s="12"/>
      <c r="GL143" s="12">
        <v>14</v>
      </c>
      <c r="HD143" s="4" t="s">
        <v>137</v>
      </c>
      <c r="HF143" s="12"/>
      <c r="HG143" s="12">
        <v>14</v>
      </c>
    </row>
    <row r="144" spans="1:227" x14ac:dyDescent="0.25">
      <c r="A144">
        <v>1</v>
      </c>
      <c r="B144" s="31" t="s">
        <v>138</v>
      </c>
      <c r="D144" s="3"/>
      <c r="E144" s="12">
        <v>14</v>
      </c>
      <c r="V144" s="31" t="s">
        <v>138</v>
      </c>
      <c r="X144" s="12"/>
      <c r="Y144" s="12">
        <v>14</v>
      </c>
      <c r="AQ144" s="31" t="s">
        <v>138</v>
      </c>
      <c r="AT144" s="12"/>
      <c r="AU144" s="12">
        <v>14</v>
      </c>
      <c r="BM144" s="31" t="s">
        <v>138</v>
      </c>
      <c r="BO144" s="12">
        <v>1</v>
      </c>
      <c r="BP144" s="12">
        <v>14</v>
      </c>
      <c r="CB144">
        <v>1</v>
      </c>
      <c r="CH144" s="31" t="s">
        <v>138</v>
      </c>
      <c r="CJ144" s="12"/>
      <c r="CK144" s="12">
        <v>14</v>
      </c>
      <c r="DC144" s="31" t="s">
        <v>138</v>
      </c>
      <c r="DE144" s="12"/>
      <c r="DF144" s="12">
        <v>14</v>
      </c>
      <c r="DX144" s="31" t="s">
        <v>138</v>
      </c>
      <c r="DZ144" s="12"/>
      <c r="EA144" s="12">
        <v>14</v>
      </c>
      <c r="ES144" s="31" t="s">
        <v>138</v>
      </c>
      <c r="EU144" s="12"/>
      <c r="EV144" s="12">
        <v>14</v>
      </c>
      <c r="FN144" s="31" t="s">
        <v>138</v>
      </c>
      <c r="FP144" s="12"/>
      <c r="FQ144" s="12">
        <v>14</v>
      </c>
      <c r="GI144" s="31" t="s">
        <v>138</v>
      </c>
      <c r="GK144" s="12"/>
      <c r="GL144" s="12">
        <v>14</v>
      </c>
      <c r="HD144" s="31" t="s">
        <v>138</v>
      </c>
      <c r="HF144" s="12">
        <v>1</v>
      </c>
      <c r="HG144" s="12">
        <v>14</v>
      </c>
      <c r="HS144">
        <v>1</v>
      </c>
    </row>
    <row r="145" spans="1:227" x14ac:dyDescent="0.25">
      <c r="A145">
        <v>1</v>
      </c>
      <c r="B145" s="4" t="s">
        <v>139</v>
      </c>
      <c r="D145" s="3"/>
      <c r="E145" s="12">
        <v>14</v>
      </c>
      <c r="V145" s="4" t="s">
        <v>139</v>
      </c>
      <c r="X145" s="12"/>
      <c r="Y145" s="12">
        <v>14</v>
      </c>
      <c r="AQ145" s="4" t="s">
        <v>139</v>
      </c>
      <c r="AT145" s="12"/>
      <c r="AU145" s="12">
        <v>14</v>
      </c>
      <c r="BM145" s="4" t="s">
        <v>139</v>
      </c>
      <c r="BO145" s="12"/>
      <c r="BP145" s="12">
        <v>14</v>
      </c>
      <c r="CH145" s="4" t="s">
        <v>139</v>
      </c>
      <c r="CJ145" s="12"/>
      <c r="CK145" s="12">
        <v>14</v>
      </c>
      <c r="DC145" s="4" t="s">
        <v>139</v>
      </c>
      <c r="DE145" s="12"/>
      <c r="DF145" s="12">
        <v>14</v>
      </c>
      <c r="DX145" s="4" t="s">
        <v>139</v>
      </c>
      <c r="DZ145" s="12"/>
      <c r="EA145" s="12">
        <v>14</v>
      </c>
      <c r="ES145" s="4" t="s">
        <v>139</v>
      </c>
      <c r="EU145" s="12"/>
      <c r="EV145" s="12">
        <v>14</v>
      </c>
      <c r="FN145" s="4" t="s">
        <v>139</v>
      </c>
      <c r="FP145" s="12">
        <v>1</v>
      </c>
      <c r="FQ145" s="12">
        <v>14</v>
      </c>
      <c r="GC145">
        <v>1</v>
      </c>
      <c r="GI145" s="4" t="s">
        <v>139</v>
      </c>
      <c r="GK145" s="12"/>
      <c r="GL145" s="12">
        <v>14</v>
      </c>
      <c r="HD145" s="4" t="s">
        <v>139</v>
      </c>
      <c r="HF145" s="12"/>
      <c r="HG145" s="12">
        <v>14</v>
      </c>
    </row>
    <row r="146" spans="1:227" x14ac:dyDescent="0.25">
      <c r="A146">
        <v>1</v>
      </c>
      <c r="B146" s="31" t="s">
        <v>140</v>
      </c>
      <c r="D146" s="3"/>
      <c r="E146" s="12">
        <v>15</v>
      </c>
      <c r="V146" s="31" t="s">
        <v>140</v>
      </c>
      <c r="X146" s="12"/>
      <c r="Y146" s="12">
        <v>15</v>
      </c>
      <c r="AQ146" s="31" t="s">
        <v>140</v>
      </c>
      <c r="AT146" s="12"/>
      <c r="AU146" s="12">
        <v>15</v>
      </c>
      <c r="BM146" s="31" t="s">
        <v>140</v>
      </c>
      <c r="BO146" s="12"/>
      <c r="BP146" s="12">
        <v>15</v>
      </c>
      <c r="CH146" s="31" t="s">
        <v>140</v>
      </c>
      <c r="CJ146" s="12"/>
      <c r="CK146" s="12">
        <v>15</v>
      </c>
      <c r="DC146" s="31" t="s">
        <v>140</v>
      </c>
      <c r="DE146" s="12"/>
      <c r="DF146" s="12">
        <v>15</v>
      </c>
      <c r="DX146" s="31" t="s">
        <v>140</v>
      </c>
      <c r="DZ146" s="12"/>
      <c r="EA146" s="12">
        <v>15</v>
      </c>
      <c r="ES146" s="31" t="s">
        <v>140</v>
      </c>
      <c r="EU146" s="12"/>
      <c r="EV146" s="12">
        <v>15</v>
      </c>
      <c r="FN146" s="31" t="s">
        <v>140</v>
      </c>
      <c r="FP146" s="12">
        <v>1</v>
      </c>
      <c r="FQ146" s="12">
        <v>15</v>
      </c>
      <c r="GD146">
        <v>1</v>
      </c>
      <c r="GI146" s="31" t="s">
        <v>140</v>
      </c>
      <c r="GK146" s="12"/>
      <c r="GL146" s="12">
        <v>15</v>
      </c>
      <c r="HD146" s="31" t="s">
        <v>140</v>
      </c>
      <c r="HF146" s="12"/>
      <c r="HG146" s="12">
        <v>15</v>
      </c>
    </row>
    <row r="147" spans="1:227" x14ac:dyDescent="0.25">
      <c r="A147">
        <v>1</v>
      </c>
      <c r="B147" s="4" t="s">
        <v>141</v>
      </c>
      <c r="D147" s="3"/>
      <c r="E147" s="12">
        <v>13</v>
      </c>
      <c r="V147" s="4" t="s">
        <v>141</v>
      </c>
      <c r="X147" s="12"/>
      <c r="Y147" s="12">
        <v>13</v>
      </c>
      <c r="AQ147" s="4" t="s">
        <v>141</v>
      </c>
      <c r="AT147" s="12"/>
      <c r="AU147" s="12">
        <v>13</v>
      </c>
      <c r="BM147" s="4" t="s">
        <v>141</v>
      </c>
      <c r="BO147" s="12">
        <v>1</v>
      </c>
      <c r="BP147" s="12">
        <v>13</v>
      </c>
      <c r="CA147">
        <v>1</v>
      </c>
      <c r="CH147" s="4" t="s">
        <v>141</v>
      </c>
      <c r="CJ147" s="12"/>
      <c r="CK147" s="12">
        <v>13</v>
      </c>
      <c r="DC147" s="4" t="s">
        <v>141</v>
      </c>
      <c r="DE147" s="12"/>
      <c r="DF147" s="12">
        <v>13</v>
      </c>
      <c r="DX147" s="4" t="s">
        <v>141</v>
      </c>
      <c r="DZ147" s="12"/>
      <c r="EA147" s="12">
        <v>13</v>
      </c>
      <c r="ES147" s="4" t="s">
        <v>141</v>
      </c>
      <c r="EU147" s="12"/>
      <c r="EV147" s="12">
        <v>13</v>
      </c>
      <c r="FN147" s="4" t="s">
        <v>141</v>
      </c>
      <c r="FP147" s="12">
        <v>1</v>
      </c>
      <c r="FQ147" s="12">
        <v>13</v>
      </c>
      <c r="GB147">
        <v>1</v>
      </c>
      <c r="GI147" s="4" t="s">
        <v>141</v>
      </c>
      <c r="GK147" s="12"/>
      <c r="GL147" s="12">
        <v>13</v>
      </c>
      <c r="HD147" s="4" t="s">
        <v>141</v>
      </c>
      <c r="HF147" s="12"/>
      <c r="HG147" s="12">
        <v>13</v>
      </c>
    </row>
    <row r="148" spans="1:227" x14ac:dyDescent="0.25">
      <c r="A148">
        <v>1</v>
      </c>
      <c r="B148" s="31" t="s">
        <v>142</v>
      </c>
      <c r="D148" s="3"/>
      <c r="E148" s="12">
        <v>14</v>
      </c>
      <c r="V148" s="31" t="s">
        <v>142</v>
      </c>
      <c r="X148" s="12"/>
      <c r="Y148" s="12">
        <v>14</v>
      </c>
      <c r="AQ148" s="31" t="s">
        <v>142</v>
      </c>
      <c r="AT148" s="12"/>
      <c r="AU148" s="12">
        <v>14</v>
      </c>
      <c r="BM148" s="31" t="s">
        <v>142</v>
      </c>
      <c r="BO148" s="12">
        <v>1</v>
      </c>
      <c r="BP148" s="12">
        <v>14</v>
      </c>
      <c r="CB148">
        <v>1</v>
      </c>
      <c r="CH148" s="31" t="s">
        <v>142</v>
      </c>
      <c r="CJ148" s="12"/>
      <c r="CK148" s="12">
        <v>14</v>
      </c>
      <c r="DC148" s="31" t="s">
        <v>142</v>
      </c>
      <c r="DE148" s="12"/>
      <c r="DF148" s="12">
        <v>14</v>
      </c>
      <c r="DX148" s="31" t="s">
        <v>142</v>
      </c>
      <c r="DZ148" s="12"/>
      <c r="EA148" s="12">
        <v>14</v>
      </c>
      <c r="ES148" s="31" t="s">
        <v>142</v>
      </c>
      <c r="EU148" s="12"/>
      <c r="EV148" s="12">
        <v>14</v>
      </c>
      <c r="FN148" s="31" t="s">
        <v>142</v>
      </c>
      <c r="FP148" s="12"/>
      <c r="FQ148" s="12">
        <v>14</v>
      </c>
      <c r="GI148" s="31" t="s">
        <v>142</v>
      </c>
      <c r="GK148" s="12"/>
      <c r="GL148" s="12">
        <v>14</v>
      </c>
      <c r="HD148" s="31" t="s">
        <v>142</v>
      </c>
      <c r="HF148" s="12">
        <v>1</v>
      </c>
      <c r="HG148" s="12">
        <v>14</v>
      </c>
      <c r="HS148">
        <v>1</v>
      </c>
    </row>
    <row r="149" spans="1:227" x14ac:dyDescent="0.25">
      <c r="A149">
        <v>1</v>
      </c>
      <c r="B149" s="4" t="s">
        <v>143</v>
      </c>
      <c r="D149" s="3"/>
      <c r="E149" s="12">
        <v>13</v>
      </c>
      <c r="V149" s="4" t="s">
        <v>143</v>
      </c>
      <c r="X149" s="12"/>
      <c r="Y149" s="12">
        <v>13</v>
      </c>
      <c r="AQ149" s="4" t="s">
        <v>143</v>
      </c>
      <c r="AT149" s="12">
        <v>1</v>
      </c>
      <c r="AU149" s="12">
        <v>13</v>
      </c>
      <c r="BF149">
        <v>1</v>
      </c>
      <c r="BM149" s="4" t="s">
        <v>143</v>
      </c>
      <c r="BO149" s="12"/>
      <c r="BP149" s="12">
        <v>13</v>
      </c>
      <c r="CH149" s="4" t="s">
        <v>143</v>
      </c>
      <c r="CJ149" s="12"/>
      <c r="CK149" s="12">
        <v>13</v>
      </c>
      <c r="DC149" s="4" t="s">
        <v>143</v>
      </c>
      <c r="DE149" s="12"/>
      <c r="DF149" s="12">
        <v>13</v>
      </c>
      <c r="DX149" s="4" t="s">
        <v>143</v>
      </c>
      <c r="DZ149" s="12"/>
      <c r="EA149" s="12">
        <v>13</v>
      </c>
      <c r="ES149" s="4" t="s">
        <v>143</v>
      </c>
      <c r="EU149" s="12">
        <v>1</v>
      </c>
      <c r="EV149" s="12">
        <v>13</v>
      </c>
      <c r="FG149">
        <v>1</v>
      </c>
      <c r="FN149" s="4" t="s">
        <v>143</v>
      </c>
      <c r="FP149" s="12"/>
      <c r="FQ149" s="12">
        <v>13</v>
      </c>
      <c r="GI149" s="4" t="s">
        <v>143</v>
      </c>
      <c r="GK149" s="12"/>
      <c r="GL149" s="12">
        <v>13</v>
      </c>
      <c r="HD149" s="4" t="s">
        <v>143</v>
      </c>
      <c r="HF149" s="12"/>
      <c r="HG149" s="12">
        <v>13</v>
      </c>
    </row>
    <row r="150" spans="1:227" x14ac:dyDescent="0.25">
      <c r="A150">
        <v>1</v>
      </c>
      <c r="B150" s="31" t="s">
        <v>144</v>
      </c>
      <c r="D150" s="3"/>
      <c r="E150" s="12">
        <v>14</v>
      </c>
      <c r="V150" s="31" t="s">
        <v>144</v>
      </c>
      <c r="X150" s="12"/>
      <c r="Y150" s="12">
        <v>14</v>
      </c>
      <c r="AQ150" s="31" t="s">
        <v>144</v>
      </c>
      <c r="AT150" s="12">
        <v>1</v>
      </c>
      <c r="AU150" s="12">
        <v>14</v>
      </c>
      <c r="BG150">
        <v>1</v>
      </c>
      <c r="BM150" s="31" t="s">
        <v>144</v>
      </c>
      <c r="BO150" s="12"/>
      <c r="BP150" s="12">
        <v>14</v>
      </c>
      <c r="CH150" s="31" t="s">
        <v>144</v>
      </c>
      <c r="CJ150" s="12"/>
      <c r="CK150" s="12">
        <v>14</v>
      </c>
      <c r="DC150" s="31" t="s">
        <v>144</v>
      </c>
      <c r="DE150" s="12"/>
      <c r="DF150" s="12">
        <v>14</v>
      </c>
      <c r="DX150" s="31" t="s">
        <v>144</v>
      </c>
      <c r="DZ150" s="12">
        <v>1</v>
      </c>
      <c r="EA150" s="12">
        <v>14</v>
      </c>
      <c r="EM150">
        <v>1</v>
      </c>
      <c r="ES150" s="31" t="s">
        <v>144</v>
      </c>
      <c r="EU150" s="12"/>
      <c r="EV150" s="12">
        <v>14</v>
      </c>
      <c r="FN150" s="31" t="s">
        <v>144</v>
      </c>
      <c r="FP150" s="12"/>
      <c r="FQ150" s="12">
        <v>14</v>
      </c>
      <c r="GI150" s="31" t="s">
        <v>144</v>
      </c>
      <c r="GK150" s="12"/>
      <c r="GL150" s="12">
        <v>14</v>
      </c>
      <c r="HD150" s="31" t="s">
        <v>144</v>
      </c>
      <c r="HF150" s="12"/>
      <c r="HG150" s="12">
        <v>14</v>
      </c>
    </row>
    <row r="151" spans="1:227" x14ac:dyDescent="0.25">
      <c r="A151">
        <v>1</v>
      </c>
      <c r="B151" s="4" t="s">
        <v>145</v>
      </c>
      <c r="D151" s="3"/>
      <c r="E151" s="12">
        <v>14</v>
      </c>
      <c r="V151" s="4" t="s">
        <v>145</v>
      </c>
      <c r="X151" s="12"/>
      <c r="Y151" s="12">
        <v>14</v>
      </c>
      <c r="AQ151" s="4" t="s">
        <v>145</v>
      </c>
      <c r="AT151" s="12"/>
      <c r="AU151" s="12">
        <v>14</v>
      </c>
      <c r="BM151" s="4" t="s">
        <v>145</v>
      </c>
      <c r="BO151" s="12"/>
      <c r="BP151" s="12">
        <v>14</v>
      </c>
      <c r="CH151" s="4" t="s">
        <v>145</v>
      </c>
      <c r="CJ151" s="12"/>
      <c r="CK151" s="12">
        <v>14</v>
      </c>
      <c r="DC151" s="4" t="s">
        <v>145</v>
      </c>
      <c r="DE151" s="12"/>
      <c r="DF151" s="12">
        <v>14</v>
      </c>
      <c r="DX151" s="4" t="s">
        <v>145</v>
      </c>
      <c r="DZ151" s="12"/>
      <c r="EA151" s="12">
        <v>14</v>
      </c>
      <c r="ES151" s="4" t="s">
        <v>145</v>
      </c>
      <c r="EU151" s="12"/>
      <c r="EV151" s="12">
        <v>14</v>
      </c>
      <c r="FN151" s="4" t="s">
        <v>145</v>
      </c>
      <c r="FP151" s="12">
        <v>1</v>
      </c>
      <c r="FQ151" s="12">
        <v>14</v>
      </c>
      <c r="GC151">
        <v>1</v>
      </c>
      <c r="GI151" s="4" t="s">
        <v>145</v>
      </c>
      <c r="GK151" s="12"/>
      <c r="GL151" s="12">
        <v>14</v>
      </c>
      <c r="HD151" s="4" t="s">
        <v>145</v>
      </c>
      <c r="HF151" s="12"/>
      <c r="HG151" s="12">
        <v>14</v>
      </c>
    </row>
    <row r="152" spans="1:227" x14ac:dyDescent="0.25">
      <c r="A152">
        <v>1</v>
      </c>
      <c r="B152" s="4" t="s">
        <v>146</v>
      </c>
      <c r="D152" s="3">
        <v>1</v>
      </c>
      <c r="E152" s="12">
        <v>8</v>
      </c>
      <c r="K152">
        <v>1</v>
      </c>
      <c r="V152" s="4" t="s">
        <v>146</v>
      </c>
      <c r="X152" s="12">
        <v>1</v>
      </c>
      <c r="Y152" s="12">
        <v>8</v>
      </c>
      <c r="AE152">
        <v>1</v>
      </c>
      <c r="AQ152" s="4" t="s">
        <v>146</v>
      </c>
      <c r="AT152" s="12">
        <v>1</v>
      </c>
      <c r="AU152" s="12">
        <v>8</v>
      </c>
      <c r="BA152">
        <v>1</v>
      </c>
      <c r="BM152" s="4" t="s">
        <v>146</v>
      </c>
      <c r="BO152" s="12"/>
      <c r="BP152" s="12">
        <v>8</v>
      </c>
      <c r="CH152" s="4" t="s">
        <v>146</v>
      </c>
      <c r="CJ152" s="12">
        <v>1</v>
      </c>
      <c r="CK152" s="12">
        <v>8</v>
      </c>
      <c r="CQ152">
        <v>1</v>
      </c>
      <c r="DC152" s="4" t="s">
        <v>146</v>
      </c>
      <c r="DE152" s="12">
        <v>1</v>
      </c>
      <c r="DF152" s="12">
        <v>8</v>
      </c>
      <c r="DL152">
        <v>1</v>
      </c>
      <c r="DX152" s="4" t="s">
        <v>146</v>
      </c>
      <c r="DZ152" s="12">
        <v>1</v>
      </c>
      <c r="EA152" s="12">
        <v>8</v>
      </c>
      <c r="EG152">
        <v>1</v>
      </c>
      <c r="ES152" s="4" t="s">
        <v>146</v>
      </c>
      <c r="EU152" s="12">
        <v>1</v>
      </c>
      <c r="EV152" s="12">
        <v>8</v>
      </c>
      <c r="FB152">
        <v>1</v>
      </c>
      <c r="FN152" s="4" t="s">
        <v>146</v>
      </c>
      <c r="FP152" s="12"/>
      <c r="FQ152" s="12">
        <v>8</v>
      </c>
      <c r="GI152" s="4" t="s">
        <v>146</v>
      </c>
      <c r="GK152" s="12"/>
      <c r="GL152" s="12">
        <v>8</v>
      </c>
      <c r="HD152" s="4" t="s">
        <v>146</v>
      </c>
      <c r="HF152" s="12"/>
      <c r="HG152" s="12">
        <v>8</v>
      </c>
    </row>
    <row r="153" spans="1:227" x14ac:dyDescent="0.25">
      <c r="A153">
        <v>1</v>
      </c>
      <c r="B153" s="4" t="s">
        <v>147</v>
      </c>
      <c r="D153" s="3"/>
      <c r="E153" s="12">
        <v>15</v>
      </c>
      <c r="V153" s="4" t="s">
        <v>147</v>
      </c>
      <c r="X153" s="12"/>
      <c r="Y153" s="12">
        <v>15</v>
      </c>
      <c r="AQ153" s="4" t="s">
        <v>147</v>
      </c>
      <c r="AT153" s="12">
        <v>1</v>
      </c>
      <c r="AU153" s="12">
        <v>15</v>
      </c>
      <c r="BH153">
        <v>1</v>
      </c>
      <c r="BM153" s="4" t="s">
        <v>147</v>
      </c>
      <c r="BO153" s="12"/>
      <c r="BP153" s="12">
        <v>15</v>
      </c>
      <c r="CH153" s="4" t="s">
        <v>147</v>
      </c>
      <c r="CJ153" s="12"/>
      <c r="CK153" s="12">
        <v>15</v>
      </c>
      <c r="DC153" s="4" t="s">
        <v>147</v>
      </c>
      <c r="DE153" s="12"/>
      <c r="DF153" s="12">
        <v>15</v>
      </c>
      <c r="DX153" s="4" t="s">
        <v>147</v>
      </c>
      <c r="DZ153" s="12"/>
      <c r="EA153" s="12">
        <v>15</v>
      </c>
      <c r="ES153" s="4" t="s">
        <v>147</v>
      </c>
      <c r="EU153" s="12"/>
      <c r="EV153" s="12">
        <v>15</v>
      </c>
      <c r="FN153" s="4" t="s">
        <v>147</v>
      </c>
      <c r="FP153" s="12">
        <v>1</v>
      </c>
      <c r="FQ153" s="12">
        <v>15</v>
      </c>
      <c r="GD153">
        <v>1</v>
      </c>
      <c r="GI153" s="4" t="s">
        <v>147</v>
      </c>
      <c r="GK153" s="12"/>
      <c r="GL153" s="12">
        <v>15</v>
      </c>
      <c r="HD153" s="4" t="s">
        <v>147</v>
      </c>
      <c r="HF153" s="12"/>
      <c r="HG153" s="12">
        <v>15</v>
      </c>
    </row>
    <row r="154" spans="1:227" x14ac:dyDescent="0.25">
      <c r="A154">
        <v>1</v>
      </c>
      <c r="B154" s="31" t="s">
        <v>148</v>
      </c>
      <c r="D154" s="3"/>
      <c r="E154" s="12">
        <v>14</v>
      </c>
      <c r="V154" s="31" t="s">
        <v>148</v>
      </c>
      <c r="X154" s="12"/>
      <c r="Y154" s="12">
        <v>14</v>
      </c>
      <c r="AQ154" s="31" t="s">
        <v>148</v>
      </c>
      <c r="AT154" s="36">
        <v>1</v>
      </c>
      <c r="AU154" s="12">
        <v>14</v>
      </c>
      <c r="BG154">
        <v>1</v>
      </c>
      <c r="BM154" s="31" t="s">
        <v>148</v>
      </c>
      <c r="BO154" s="12"/>
      <c r="BP154" s="12">
        <v>14</v>
      </c>
      <c r="CH154" s="31" t="s">
        <v>148</v>
      </c>
      <c r="CJ154" s="12"/>
      <c r="CK154" s="12">
        <v>14</v>
      </c>
      <c r="DC154" s="31" t="s">
        <v>148</v>
      </c>
      <c r="DE154" s="12"/>
      <c r="DF154" s="12">
        <v>14</v>
      </c>
      <c r="DX154" s="31" t="s">
        <v>148</v>
      </c>
      <c r="DZ154" s="12">
        <v>1</v>
      </c>
      <c r="EA154" s="12">
        <v>14</v>
      </c>
      <c r="EM154">
        <v>1</v>
      </c>
      <c r="ES154" s="31" t="s">
        <v>148</v>
      </c>
      <c r="EU154" s="12"/>
      <c r="EV154" s="12">
        <v>14</v>
      </c>
      <c r="FN154" s="31" t="s">
        <v>148</v>
      </c>
      <c r="FP154" s="12"/>
      <c r="FQ154" s="12">
        <v>14</v>
      </c>
      <c r="GI154" s="31" t="s">
        <v>148</v>
      </c>
      <c r="GK154" s="12"/>
      <c r="GL154" s="12">
        <v>14</v>
      </c>
      <c r="HD154" s="31" t="s">
        <v>148</v>
      </c>
      <c r="HF154" s="12"/>
      <c r="HG154" s="12">
        <v>14</v>
      </c>
    </row>
    <row r="155" spans="1:227" x14ac:dyDescent="0.25">
      <c r="B155" s="23" t="s">
        <v>19</v>
      </c>
      <c r="C155" s="23">
        <f>SUM(A156:A158)</f>
        <v>3</v>
      </c>
      <c r="D155" s="3"/>
      <c r="E155" s="12"/>
      <c r="V155" s="23" t="s">
        <v>19</v>
      </c>
      <c r="W155" s="23">
        <f>SUM(U156:U158)</f>
        <v>0</v>
      </c>
      <c r="X155" s="12"/>
      <c r="Y155" s="12"/>
      <c r="AQ155" s="23" t="s">
        <v>19</v>
      </c>
      <c r="AR155" s="23">
        <f>SUM(AP156:AP158)</f>
        <v>0</v>
      </c>
      <c r="AS155" s="24"/>
      <c r="AT155" s="12"/>
      <c r="AU155" s="12"/>
      <c r="BM155" s="23" t="s">
        <v>19</v>
      </c>
      <c r="BN155" s="23">
        <f>SUM(BL156:BL158)</f>
        <v>0</v>
      </c>
      <c r="BO155" s="12"/>
      <c r="BP155" s="12"/>
      <c r="CH155" s="23" t="s">
        <v>19</v>
      </c>
      <c r="CI155" s="23">
        <f>SUM(CG156:CG158)</f>
        <v>0</v>
      </c>
      <c r="CJ155" s="12"/>
      <c r="CK155" s="12"/>
      <c r="DC155" s="23" t="s">
        <v>19</v>
      </c>
      <c r="DD155" s="23">
        <f>SUM(DB156:DB158)</f>
        <v>0</v>
      </c>
      <c r="DE155" s="12"/>
      <c r="DF155" s="12"/>
      <c r="DX155" s="23" t="s">
        <v>19</v>
      </c>
      <c r="DY155" s="23">
        <f>SUM(DW156:DW158)</f>
        <v>0</v>
      </c>
      <c r="DZ155" s="12"/>
      <c r="EA155" s="12"/>
      <c r="ES155" s="23" t="s">
        <v>19</v>
      </c>
      <c r="ET155" s="23">
        <f>SUM(ER156:ER158)</f>
        <v>0</v>
      </c>
      <c r="EU155" s="12"/>
      <c r="EV155" s="12"/>
      <c r="FN155" s="23" t="s">
        <v>19</v>
      </c>
      <c r="FO155" s="23">
        <f>SUM(FM156:FM158)</f>
        <v>0</v>
      </c>
      <c r="FP155" s="12"/>
      <c r="FQ155" s="12"/>
      <c r="GI155" s="23" t="s">
        <v>19</v>
      </c>
      <c r="GJ155" s="23">
        <f>SUM(GH156:GH158)</f>
        <v>0</v>
      </c>
      <c r="GK155" s="12"/>
      <c r="GL155" s="12"/>
      <c r="HD155" s="23" t="s">
        <v>19</v>
      </c>
      <c r="HE155" s="23">
        <f>SUM(HC156:HC158)</f>
        <v>0</v>
      </c>
      <c r="HF155" s="12"/>
      <c r="HG155" s="12"/>
    </row>
    <row r="156" spans="1:227" x14ac:dyDescent="0.25">
      <c r="A156">
        <v>1</v>
      </c>
      <c r="B156" s="31" t="s">
        <v>149</v>
      </c>
      <c r="D156" s="3">
        <v>1</v>
      </c>
      <c r="E156" s="12">
        <v>12</v>
      </c>
      <c r="O156">
        <v>1</v>
      </c>
      <c r="V156" s="31" t="s">
        <v>149</v>
      </c>
      <c r="X156" s="12">
        <v>1</v>
      </c>
      <c r="Y156" s="12">
        <v>12</v>
      </c>
      <c r="AI156">
        <v>1</v>
      </c>
      <c r="AQ156" s="31" t="s">
        <v>149</v>
      </c>
      <c r="AT156" s="12"/>
      <c r="AU156" s="12">
        <v>12</v>
      </c>
      <c r="BM156" s="31" t="s">
        <v>149</v>
      </c>
      <c r="BO156" s="12"/>
      <c r="BP156" s="12">
        <v>12</v>
      </c>
      <c r="CH156" s="31" t="s">
        <v>149</v>
      </c>
      <c r="CJ156" s="12">
        <v>1</v>
      </c>
      <c r="CK156" s="12">
        <v>12</v>
      </c>
      <c r="CU156">
        <v>1</v>
      </c>
      <c r="DC156" s="31" t="s">
        <v>149</v>
      </c>
      <c r="DE156" s="12">
        <v>1</v>
      </c>
      <c r="DF156" s="12">
        <v>12</v>
      </c>
      <c r="DP156">
        <v>1</v>
      </c>
      <c r="DX156" s="31" t="s">
        <v>149</v>
      </c>
      <c r="DZ156" s="12"/>
      <c r="EA156" s="12">
        <v>12</v>
      </c>
      <c r="ES156" s="31" t="s">
        <v>149</v>
      </c>
      <c r="EU156" s="12"/>
      <c r="EV156" s="12">
        <v>12</v>
      </c>
      <c r="FN156" s="31" t="s">
        <v>149</v>
      </c>
      <c r="FP156" s="12"/>
      <c r="FQ156" s="12">
        <v>12</v>
      </c>
      <c r="GI156" s="31" t="s">
        <v>149</v>
      </c>
      <c r="GK156" s="12"/>
      <c r="GL156" s="12">
        <v>12</v>
      </c>
      <c r="HD156" s="31" t="s">
        <v>149</v>
      </c>
      <c r="HF156" s="12"/>
      <c r="HG156" s="12">
        <v>12</v>
      </c>
    </row>
    <row r="157" spans="1:227" x14ac:dyDescent="0.25">
      <c r="A157">
        <v>1</v>
      </c>
      <c r="B157" s="31" t="s">
        <v>295</v>
      </c>
      <c r="D157" s="3">
        <v>1</v>
      </c>
      <c r="E157" s="12">
        <v>12</v>
      </c>
      <c r="O157">
        <v>1</v>
      </c>
      <c r="V157" s="31" t="s">
        <v>295</v>
      </c>
      <c r="X157" s="12"/>
      <c r="Y157" s="12">
        <v>12</v>
      </c>
      <c r="AQ157" s="31" t="s">
        <v>295</v>
      </c>
      <c r="AT157" s="12">
        <v>1</v>
      </c>
      <c r="AU157" s="12">
        <v>12</v>
      </c>
      <c r="BE157">
        <v>1</v>
      </c>
      <c r="BM157" s="31" t="s">
        <v>295</v>
      </c>
      <c r="BO157" s="12"/>
      <c r="BP157" s="12">
        <v>12</v>
      </c>
      <c r="CH157" s="31" t="s">
        <v>295</v>
      </c>
      <c r="CJ157" s="12"/>
      <c r="CK157" s="12">
        <v>12</v>
      </c>
      <c r="DC157" s="31" t="s">
        <v>295</v>
      </c>
      <c r="DE157" s="12"/>
      <c r="DF157" s="12">
        <v>12</v>
      </c>
      <c r="DX157" s="31" t="s">
        <v>295</v>
      </c>
      <c r="DZ157" s="12">
        <v>1</v>
      </c>
      <c r="EA157" s="12">
        <v>12</v>
      </c>
      <c r="EK157">
        <v>1</v>
      </c>
      <c r="ES157" s="31" t="s">
        <v>295</v>
      </c>
      <c r="EU157" s="12"/>
      <c r="EV157" s="12">
        <v>12</v>
      </c>
      <c r="FN157" s="31" t="s">
        <v>295</v>
      </c>
      <c r="FP157" s="12"/>
      <c r="FQ157" s="12">
        <v>12</v>
      </c>
      <c r="GI157" s="31" t="s">
        <v>295</v>
      </c>
      <c r="GK157" s="12"/>
      <c r="GL157" s="12">
        <v>12</v>
      </c>
      <c r="HD157" s="31" t="s">
        <v>295</v>
      </c>
      <c r="HF157" s="12"/>
      <c r="HG157" s="12">
        <v>12</v>
      </c>
    </row>
    <row r="158" spans="1:227" x14ac:dyDescent="0.25">
      <c r="A158">
        <v>1</v>
      </c>
      <c r="B158" s="4" t="s">
        <v>150</v>
      </c>
      <c r="D158" s="44">
        <v>1</v>
      </c>
      <c r="E158" s="12">
        <v>14</v>
      </c>
      <c r="Q158">
        <v>1</v>
      </c>
      <c r="V158" s="4" t="s">
        <v>150</v>
      </c>
      <c r="X158" s="43">
        <v>1</v>
      </c>
      <c r="Y158" s="12">
        <v>14</v>
      </c>
      <c r="AK158">
        <v>1</v>
      </c>
      <c r="AQ158" s="4" t="s">
        <v>150</v>
      </c>
      <c r="AT158" s="12"/>
      <c r="AU158" s="12">
        <v>14</v>
      </c>
      <c r="BM158" s="4" t="s">
        <v>150</v>
      </c>
      <c r="BO158" s="12"/>
      <c r="BP158" s="12">
        <v>14</v>
      </c>
      <c r="CH158" s="4" t="s">
        <v>150</v>
      </c>
      <c r="CJ158" s="12">
        <v>1</v>
      </c>
      <c r="CK158" s="12">
        <v>14</v>
      </c>
      <c r="CW158">
        <v>1</v>
      </c>
      <c r="DC158" s="4" t="s">
        <v>150</v>
      </c>
      <c r="DE158" s="12">
        <v>1</v>
      </c>
      <c r="DF158" s="12">
        <v>14</v>
      </c>
      <c r="DR158">
        <v>1</v>
      </c>
      <c r="DX158" s="4" t="s">
        <v>150</v>
      </c>
      <c r="DZ158" s="12">
        <v>1</v>
      </c>
      <c r="EA158" s="12">
        <v>14</v>
      </c>
      <c r="EM158">
        <v>1</v>
      </c>
      <c r="ES158" s="4" t="s">
        <v>150</v>
      </c>
      <c r="EU158" s="12"/>
      <c r="EV158" s="12">
        <v>14</v>
      </c>
      <c r="FN158" s="4" t="s">
        <v>150</v>
      </c>
      <c r="FP158" s="12"/>
      <c r="FQ158" s="12">
        <v>14</v>
      </c>
      <c r="GI158" s="4" t="s">
        <v>150</v>
      </c>
      <c r="GK158" s="12"/>
      <c r="GL158" s="12">
        <v>14</v>
      </c>
      <c r="HD158" s="4" t="s">
        <v>150</v>
      </c>
      <c r="HF158" s="12"/>
      <c r="HG158" s="12">
        <v>14</v>
      </c>
    </row>
    <row r="159" spans="1:227" x14ac:dyDescent="0.25">
      <c r="B159" s="23" t="s">
        <v>151</v>
      </c>
      <c r="C159" s="23">
        <f>SUM(A160:A160)</f>
        <v>1</v>
      </c>
      <c r="D159" s="3"/>
      <c r="E159" s="12"/>
      <c r="V159" s="23" t="s">
        <v>151</v>
      </c>
      <c r="W159" s="23">
        <f>SUM(U160:U160)</f>
        <v>0</v>
      </c>
      <c r="X159" s="12"/>
      <c r="Y159" s="12"/>
      <c r="AQ159" s="23" t="s">
        <v>151</v>
      </c>
      <c r="AR159" s="23">
        <f>SUM(AP160:AP160)</f>
        <v>0</v>
      </c>
      <c r="AS159" s="24"/>
      <c r="AT159" s="12"/>
      <c r="AU159" s="12"/>
      <c r="BM159" s="23" t="s">
        <v>151</v>
      </c>
      <c r="BN159" s="23">
        <f>SUM(BL160:BL160)</f>
        <v>0</v>
      </c>
      <c r="BO159" s="12"/>
      <c r="BP159" s="12"/>
      <c r="CH159" s="23" t="s">
        <v>151</v>
      </c>
      <c r="CI159" s="23">
        <f>SUM(CG160:CG160)</f>
        <v>0</v>
      </c>
      <c r="CJ159" s="12"/>
      <c r="CK159" s="12"/>
      <c r="DC159" s="23" t="s">
        <v>151</v>
      </c>
      <c r="DD159" s="23">
        <f>SUM(DB160:DB160)</f>
        <v>0</v>
      </c>
      <c r="DE159" s="12"/>
      <c r="DF159" s="12"/>
      <c r="DX159" s="23" t="s">
        <v>151</v>
      </c>
      <c r="DY159" s="23">
        <f>SUM(DW160:DW160)</f>
        <v>0</v>
      </c>
      <c r="DZ159" s="12"/>
      <c r="EA159" s="12"/>
      <c r="ES159" s="23" t="s">
        <v>151</v>
      </c>
      <c r="ET159" s="23">
        <f>SUM(ER160:ER160)</f>
        <v>0</v>
      </c>
      <c r="EU159" s="12"/>
      <c r="EV159" s="12"/>
      <c r="FN159" s="23" t="s">
        <v>151</v>
      </c>
      <c r="FO159" s="23">
        <f>SUM(FM160:FM160)</f>
        <v>0</v>
      </c>
      <c r="FP159" s="12"/>
      <c r="FQ159" s="12"/>
      <c r="GI159" s="23" t="s">
        <v>151</v>
      </c>
      <c r="GJ159" s="23">
        <f>SUM(GH160:GH160)</f>
        <v>0</v>
      </c>
      <c r="GK159" s="12"/>
      <c r="GL159" s="12"/>
      <c r="HD159" s="23" t="s">
        <v>151</v>
      </c>
      <c r="HE159" s="23">
        <f>SUM(HC160:HC160)</f>
        <v>0</v>
      </c>
      <c r="HF159" s="12"/>
      <c r="HG159" s="12"/>
    </row>
    <row r="160" spans="1:227" x14ac:dyDescent="0.25">
      <c r="A160">
        <v>1</v>
      </c>
      <c r="B160" s="4" t="s">
        <v>152</v>
      </c>
      <c r="D160" s="3">
        <v>1</v>
      </c>
      <c r="E160" s="12">
        <v>10</v>
      </c>
      <c r="M160">
        <v>1</v>
      </c>
      <c r="V160" s="4" t="s">
        <v>152</v>
      </c>
      <c r="X160" s="12">
        <v>1</v>
      </c>
      <c r="Y160" s="12">
        <v>10</v>
      </c>
      <c r="AG160">
        <v>1</v>
      </c>
      <c r="AQ160" s="4" t="s">
        <v>152</v>
      </c>
      <c r="AT160" s="12">
        <v>1</v>
      </c>
      <c r="AU160" s="12">
        <v>10</v>
      </c>
      <c r="BC160">
        <v>1</v>
      </c>
      <c r="BM160" s="4" t="s">
        <v>152</v>
      </c>
      <c r="BO160" s="12"/>
      <c r="BP160" s="12">
        <v>10</v>
      </c>
      <c r="CH160" s="4" t="s">
        <v>152</v>
      </c>
      <c r="CJ160" s="12">
        <v>1</v>
      </c>
      <c r="CK160" s="12">
        <v>10</v>
      </c>
      <c r="CS160">
        <v>1</v>
      </c>
      <c r="DC160" s="4" t="s">
        <v>152</v>
      </c>
      <c r="DE160" s="12"/>
      <c r="DF160" s="12">
        <v>10</v>
      </c>
      <c r="DX160" s="4" t="s">
        <v>152</v>
      </c>
      <c r="DZ160" s="12">
        <v>1</v>
      </c>
      <c r="EA160" s="12">
        <v>10</v>
      </c>
      <c r="EI160">
        <v>1</v>
      </c>
      <c r="ES160" s="4" t="s">
        <v>152</v>
      </c>
      <c r="EU160" s="12"/>
      <c r="EV160" s="12">
        <v>10</v>
      </c>
      <c r="FN160" s="4" t="s">
        <v>152</v>
      </c>
      <c r="FP160" s="12"/>
      <c r="FQ160" s="12">
        <v>10</v>
      </c>
      <c r="GI160" s="4" t="s">
        <v>152</v>
      </c>
      <c r="GK160" s="12"/>
      <c r="GL160" s="12">
        <v>10</v>
      </c>
      <c r="HD160" s="4" t="s">
        <v>152</v>
      </c>
      <c r="HF160" s="12"/>
      <c r="HG160" s="12">
        <v>10</v>
      </c>
    </row>
    <row r="161" spans="1:227" x14ac:dyDescent="0.25">
      <c r="B161" s="23" t="s">
        <v>20</v>
      </c>
      <c r="C161" s="25">
        <f>SUM(A162:A214)</f>
        <v>53</v>
      </c>
      <c r="D161" s="3"/>
      <c r="E161" s="12"/>
      <c r="V161" s="23" t="s">
        <v>20</v>
      </c>
      <c r="W161" s="25">
        <f>SUM(U162:U214)</f>
        <v>0</v>
      </c>
      <c r="X161" s="12"/>
      <c r="Y161" s="12"/>
      <c r="AQ161" s="23" t="s">
        <v>20</v>
      </c>
      <c r="AR161" s="25">
        <f>SUM(AP162:AP214)</f>
        <v>0</v>
      </c>
      <c r="AS161" s="24"/>
      <c r="AT161" s="12"/>
      <c r="AU161" s="12"/>
      <c r="BM161" s="23" t="s">
        <v>20</v>
      </c>
      <c r="BN161" s="25">
        <f>SUM(BL162:BL214)</f>
        <v>0</v>
      </c>
      <c r="BO161" s="12"/>
      <c r="BP161" s="12"/>
      <c r="CH161" s="23" t="s">
        <v>20</v>
      </c>
      <c r="CI161" s="25">
        <f>SUM(CG162:CG214)</f>
        <v>0</v>
      </c>
      <c r="CJ161" s="12"/>
      <c r="CK161" s="12"/>
      <c r="DC161" s="23" t="s">
        <v>20</v>
      </c>
      <c r="DD161" s="25">
        <f>SUM(DB162:DB214)</f>
        <v>0</v>
      </c>
      <c r="DE161" s="12"/>
      <c r="DF161" s="12"/>
      <c r="DX161" s="23" t="s">
        <v>20</v>
      </c>
      <c r="DY161" s="25">
        <f>SUM(DW162:DW214)</f>
        <v>0</v>
      </c>
      <c r="DZ161" s="12"/>
      <c r="EA161" s="12"/>
      <c r="ES161" s="23" t="s">
        <v>20</v>
      </c>
      <c r="ET161" s="25">
        <f>SUM(ER162:ER214)</f>
        <v>0</v>
      </c>
      <c r="EU161" s="12"/>
      <c r="EV161" s="12"/>
      <c r="FN161" s="23" t="s">
        <v>20</v>
      </c>
      <c r="FO161" s="25">
        <f>SUM(FM162:FM214)</f>
        <v>0</v>
      </c>
      <c r="FP161" s="12"/>
      <c r="FQ161" s="12"/>
      <c r="GI161" s="23" t="s">
        <v>20</v>
      </c>
      <c r="GJ161" s="25">
        <f>SUM(GH162:GH214)</f>
        <v>0</v>
      </c>
      <c r="GK161" s="12"/>
      <c r="GL161" s="12"/>
      <c r="HD161" s="23" t="s">
        <v>20</v>
      </c>
      <c r="HE161" s="25">
        <f>SUM(HC162:HC214)</f>
        <v>0</v>
      </c>
      <c r="HF161" s="12"/>
      <c r="HG161" s="12"/>
    </row>
    <row r="162" spans="1:227" x14ac:dyDescent="0.25">
      <c r="A162">
        <v>1</v>
      </c>
      <c r="B162" s="4" t="s">
        <v>153</v>
      </c>
      <c r="D162" s="3">
        <v>1</v>
      </c>
      <c r="E162" s="12">
        <v>5</v>
      </c>
      <c r="H162">
        <v>1</v>
      </c>
      <c r="V162" s="4" t="s">
        <v>153</v>
      </c>
      <c r="X162" s="12">
        <v>1</v>
      </c>
      <c r="Y162" s="12">
        <v>5</v>
      </c>
      <c r="AB162">
        <v>1</v>
      </c>
      <c r="AQ162" s="4" t="s">
        <v>153</v>
      </c>
      <c r="AT162" s="12">
        <v>1</v>
      </c>
      <c r="AU162" s="12">
        <v>5</v>
      </c>
      <c r="AX162">
        <v>1</v>
      </c>
      <c r="BM162" s="4" t="s">
        <v>153</v>
      </c>
      <c r="BO162" s="12">
        <v>1</v>
      </c>
      <c r="BP162" s="12">
        <v>5</v>
      </c>
      <c r="BS162">
        <v>1</v>
      </c>
      <c r="CH162" s="4" t="s">
        <v>153</v>
      </c>
      <c r="CJ162" s="12">
        <v>1</v>
      </c>
      <c r="CK162" s="12">
        <v>5</v>
      </c>
      <c r="CN162">
        <v>1</v>
      </c>
      <c r="DC162" s="4" t="s">
        <v>153</v>
      </c>
      <c r="DE162" s="12">
        <v>1</v>
      </c>
      <c r="DF162" s="12">
        <v>5</v>
      </c>
      <c r="DI162">
        <v>1</v>
      </c>
      <c r="DX162" s="4" t="s">
        <v>153</v>
      </c>
      <c r="DZ162" s="12">
        <v>1</v>
      </c>
      <c r="EA162" s="12">
        <v>5</v>
      </c>
      <c r="ED162">
        <v>1</v>
      </c>
      <c r="ES162" s="4" t="s">
        <v>153</v>
      </c>
      <c r="EU162" s="12"/>
      <c r="EV162" s="12">
        <v>5</v>
      </c>
      <c r="FN162" s="4" t="s">
        <v>153</v>
      </c>
      <c r="FP162" s="12">
        <v>1</v>
      </c>
      <c r="FQ162" s="12">
        <v>5</v>
      </c>
      <c r="FT162">
        <v>1</v>
      </c>
      <c r="GI162" s="4" t="s">
        <v>153</v>
      </c>
      <c r="GK162" s="12">
        <v>1</v>
      </c>
      <c r="GL162" s="12">
        <v>5</v>
      </c>
      <c r="GO162">
        <v>1</v>
      </c>
      <c r="HD162" s="4" t="s">
        <v>153</v>
      </c>
      <c r="HF162" s="12">
        <v>1</v>
      </c>
      <c r="HG162" s="12">
        <v>5</v>
      </c>
      <c r="HJ162">
        <v>1</v>
      </c>
    </row>
    <row r="163" spans="1:227" x14ac:dyDescent="0.25">
      <c r="A163">
        <v>1</v>
      </c>
      <c r="B163" s="31" t="s">
        <v>154</v>
      </c>
      <c r="D163" s="3">
        <v>1</v>
      </c>
      <c r="E163" s="12">
        <v>10</v>
      </c>
      <c r="M163">
        <v>1</v>
      </c>
      <c r="V163" s="31" t="s">
        <v>154</v>
      </c>
      <c r="X163" s="12">
        <v>1</v>
      </c>
      <c r="Y163" s="12">
        <v>10</v>
      </c>
      <c r="AG163">
        <v>1</v>
      </c>
      <c r="AQ163" s="31" t="s">
        <v>154</v>
      </c>
      <c r="AT163" s="12"/>
      <c r="AU163" s="12">
        <v>10</v>
      </c>
      <c r="BM163" s="31" t="s">
        <v>154</v>
      </c>
      <c r="BO163" s="12"/>
      <c r="BP163" s="12">
        <v>10</v>
      </c>
      <c r="CH163" s="31" t="s">
        <v>154</v>
      </c>
      <c r="CJ163" s="12"/>
      <c r="CK163" s="12">
        <v>10</v>
      </c>
      <c r="DC163" s="31" t="s">
        <v>154</v>
      </c>
      <c r="DE163" s="12"/>
      <c r="DF163" s="12">
        <v>10</v>
      </c>
      <c r="DX163" s="31" t="s">
        <v>154</v>
      </c>
      <c r="DZ163" s="12">
        <v>1</v>
      </c>
      <c r="EA163" s="12">
        <v>10</v>
      </c>
      <c r="EI163">
        <v>1</v>
      </c>
      <c r="ES163" s="31" t="s">
        <v>154</v>
      </c>
      <c r="EU163" s="12"/>
      <c r="EV163" s="12">
        <v>10</v>
      </c>
      <c r="FN163" s="31" t="s">
        <v>154</v>
      </c>
      <c r="FP163" s="12"/>
      <c r="FQ163" s="12">
        <v>10</v>
      </c>
      <c r="GI163" s="31" t="s">
        <v>154</v>
      </c>
      <c r="GK163" s="12"/>
      <c r="GL163" s="12">
        <v>10</v>
      </c>
      <c r="HD163" s="31" t="s">
        <v>154</v>
      </c>
      <c r="HF163" s="12"/>
      <c r="HG163" s="12">
        <v>10</v>
      </c>
    </row>
    <row r="164" spans="1:227" x14ac:dyDescent="0.25">
      <c r="A164">
        <v>1</v>
      </c>
      <c r="B164" s="4" t="s">
        <v>155</v>
      </c>
      <c r="D164" s="3"/>
      <c r="E164" s="12">
        <v>14</v>
      </c>
      <c r="V164" s="4" t="s">
        <v>155</v>
      </c>
      <c r="X164" s="12"/>
      <c r="Y164" s="12">
        <v>14</v>
      </c>
      <c r="AQ164" s="4" t="s">
        <v>155</v>
      </c>
      <c r="AT164" s="12"/>
      <c r="AU164" s="12">
        <v>14</v>
      </c>
      <c r="BM164" s="4" t="s">
        <v>155</v>
      </c>
      <c r="BO164" s="12"/>
      <c r="BP164" s="12">
        <v>14</v>
      </c>
      <c r="CH164" s="4" t="s">
        <v>155</v>
      </c>
      <c r="CJ164" s="12"/>
      <c r="CK164" s="12">
        <v>14</v>
      </c>
      <c r="DC164" s="4" t="s">
        <v>155</v>
      </c>
      <c r="DE164" s="12"/>
      <c r="DF164" s="12">
        <v>14</v>
      </c>
      <c r="DX164" s="4" t="s">
        <v>155</v>
      </c>
      <c r="DZ164" s="12"/>
      <c r="EA164" s="12">
        <v>14</v>
      </c>
      <c r="ES164" s="4" t="s">
        <v>155</v>
      </c>
      <c r="EU164" s="12"/>
      <c r="EV164" s="12">
        <v>14</v>
      </c>
      <c r="FN164" s="4" t="s">
        <v>155</v>
      </c>
      <c r="FP164" s="12">
        <v>1</v>
      </c>
      <c r="FQ164" s="12">
        <v>14</v>
      </c>
      <c r="GC164">
        <v>1</v>
      </c>
      <c r="GI164" s="4" t="s">
        <v>155</v>
      </c>
      <c r="GK164" s="12"/>
      <c r="GL164" s="12">
        <v>14</v>
      </c>
      <c r="HD164" s="4" t="s">
        <v>155</v>
      </c>
      <c r="HF164" s="12"/>
      <c r="HG164" s="12">
        <v>14</v>
      </c>
    </row>
    <row r="165" spans="1:227" x14ac:dyDescent="0.25">
      <c r="A165">
        <v>1</v>
      </c>
      <c r="B165" s="4" t="s">
        <v>262</v>
      </c>
      <c r="D165" s="3"/>
      <c r="E165" s="12">
        <v>10</v>
      </c>
      <c r="V165" s="4" t="s">
        <v>262</v>
      </c>
      <c r="X165" s="12"/>
      <c r="Y165" s="12">
        <v>10</v>
      </c>
      <c r="AQ165" s="4" t="s">
        <v>262</v>
      </c>
      <c r="AT165" s="12"/>
      <c r="AU165" s="12">
        <v>10</v>
      </c>
      <c r="BM165" s="4" t="s">
        <v>262</v>
      </c>
      <c r="BO165" s="12">
        <v>1</v>
      </c>
      <c r="BP165" s="12">
        <v>10</v>
      </c>
      <c r="BX165">
        <v>1</v>
      </c>
      <c r="CH165" s="4" t="s">
        <v>262</v>
      </c>
      <c r="CJ165" s="12"/>
      <c r="CK165" s="12">
        <v>10</v>
      </c>
      <c r="DC165" s="4" t="s">
        <v>262</v>
      </c>
      <c r="DE165" s="12"/>
      <c r="DF165" s="12">
        <v>10</v>
      </c>
      <c r="DX165" s="4" t="s">
        <v>262</v>
      </c>
      <c r="DZ165" s="12"/>
      <c r="EA165" s="12">
        <v>10</v>
      </c>
      <c r="ES165" s="4" t="s">
        <v>262</v>
      </c>
      <c r="EU165" s="12"/>
      <c r="EV165" s="12">
        <v>10</v>
      </c>
      <c r="FN165" s="4" t="s">
        <v>262</v>
      </c>
      <c r="FP165" s="12">
        <v>1</v>
      </c>
      <c r="FQ165" s="12">
        <v>10</v>
      </c>
      <c r="FY165">
        <v>1</v>
      </c>
      <c r="GI165" s="4" t="s">
        <v>262</v>
      </c>
      <c r="GK165" s="12"/>
      <c r="GL165" s="12">
        <v>10</v>
      </c>
      <c r="HD165" s="4" t="s">
        <v>262</v>
      </c>
      <c r="HF165" s="12">
        <v>1</v>
      </c>
      <c r="HG165" s="12">
        <v>10</v>
      </c>
      <c r="HO165">
        <v>1</v>
      </c>
    </row>
    <row r="166" spans="1:227" x14ac:dyDescent="0.25">
      <c r="A166">
        <v>1</v>
      </c>
      <c r="B166" s="4" t="s">
        <v>325</v>
      </c>
      <c r="D166" s="3"/>
      <c r="E166" s="12">
        <v>6</v>
      </c>
      <c r="V166" s="4" t="s">
        <v>325</v>
      </c>
      <c r="X166" s="12"/>
      <c r="Y166" s="12">
        <v>6</v>
      </c>
      <c r="AQ166" s="4" t="s">
        <v>325</v>
      </c>
      <c r="AT166" s="12"/>
      <c r="AU166" s="12">
        <v>6</v>
      </c>
      <c r="BM166" s="4" t="s">
        <v>325</v>
      </c>
      <c r="BO166" s="12">
        <v>1</v>
      </c>
      <c r="BP166" s="12">
        <v>6</v>
      </c>
      <c r="BT166">
        <v>1</v>
      </c>
      <c r="CH166" s="4" t="s">
        <v>325</v>
      </c>
      <c r="CJ166" s="12"/>
      <c r="CK166" s="12">
        <v>6</v>
      </c>
      <c r="DC166" s="4" t="s">
        <v>325</v>
      </c>
      <c r="DE166" s="12"/>
      <c r="DF166" s="12">
        <v>6</v>
      </c>
      <c r="DX166" s="4" t="s">
        <v>325</v>
      </c>
      <c r="DZ166" s="12"/>
      <c r="EA166" s="12">
        <v>6</v>
      </c>
      <c r="ES166" s="4" t="s">
        <v>325</v>
      </c>
      <c r="EU166" s="12"/>
      <c r="EV166" s="12">
        <v>6</v>
      </c>
      <c r="FN166" s="4" t="s">
        <v>325</v>
      </c>
      <c r="FP166" s="12"/>
      <c r="FQ166" s="12">
        <v>6</v>
      </c>
      <c r="GI166" s="4" t="s">
        <v>325</v>
      </c>
      <c r="GK166" s="12">
        <v>1</v>
      </c>
      <c r="GL166" s="12">
        <v>6</v>
      </c>
      <c r="GP166">
        <v>1</v>
      </c>
      <c r="HD166" s="4" t="s">
        <v>325</v>
      </c>
      <c r="HF166" s="12">
        <v>1</v>
      </c>
      <c r="HG166" s="12">
        <v>6</v>
      </c>
      <c r="HK166">
        <v>1</v>
      </c>
    </row>
    <row r="167" spans="1:227" x14ac:dyDescent="0.25">
      <c r="A167">
        <v>1</v>
      </c>
      <c r="B167" s="31" t="s">
        <v>263</v>
      </c>
      <c r="D167" s="3"/>
      <c r="E167" s="12">
        <v>6</v>
      </c>
      <c r="V167" s="31" t="s">
        <v>263</v>
      </c>
      <c r="X167" s="12"/>
      <c r="Y167" s="12">
        <v>6</v>
      </c>
      <c r="AQ167" s="31" t="s">
        <v>263</v>
      </c>
      <c r="AT167" s="12"/>
      <c r="AU167" s="12">
        <v>6</v>
      </c>
      <c r="BM167" s="31" t="s">
        <v>263</v>
      </c>
      <c r="BO167" s="12">
        <v>1</v>
      </c>
      <c r="BP167" s="12">
        <v>6</v>
      </c>
      <c r="BT167">
        <v>1</v>
      </c>
      <c r="CH167" s="31" t="s">
        <v>263</v>
      </c>
      <c r="CJ167" s="12"/>
      <c r="CK167" s="12">
        <v>6</v>
      </c>
      <c r="DC167" s="31" t="s">
        <v>263</v>
      </c>
      <c r="DE167" s="12"/>
      <c r="DF167" s="12">
        <v>6</v>
      </c>
      <c r="DX167" s="31" t="s">
        <v>263</v>
      </c>
      <c r="DZ167" s="12"/>
      <c r="EA167" s="12">
        <v>6</v>
      </c>
      <c r="ES167" s="31" t="s">
        <v>263</v>
      </c>
      <c r="EU167" s="12"/>
      <c r="EV167" s="12">
        <v>6</v>
      </c>
      <c r="FN167" s="31" t="s">
        <v>263</v>
      </c>
      <c r="FP167" s="12"/>
      <c r="FQ167" s="12">
        <v>6</v>
      </c>
      <c r="GI167" s="31" t="s">
        <v>263</v>
      </c>
      <c r="GK167" s="12"/>
      <c r="GL167" s="12">
        <v>6</v>
      </c>
      <c r="HD167" s="31" t="s">
        <v>263</v>
      </c>
      <c r="HF167" s="12">
        <v>1</v>
      </c>
      <c r="HG167" s="12">
        <v>6</v>
      </c>
      <c r="HK167">
        <v>1</v>
      </c>
    </row>
    <row r="168" spans="1:227" x14ac:dyDescent="0.25">
      <c r="A168">
        <v>1</v>
      </c>
      <c r="B168" s="31" t="s">
        <v>156</v>
      </c>
      <c r="D168" s="3"/>
      <c r="E168" s="12">
        <v>12</v>
      </c>
      <c r="V168" s="31" t="s">
        <v>156</v>
      </c>
      <c r="X168" s="12"/>
      <c r="Y168" s="12">
        <v>12</v>
      </c>
      <c r="AQ168" s="31" t="s">
        <v>156</v>
      </c>
      <c r="AT168" s="12"/>
      <c r="AU168" s="12">
        <v>12</v>
      </c>
      <c r="BM168" s="31" t="s">
        <v>156</v>
      </c>
      <c r="BO168" s="12">
        <v>1</v>
      </c>
      <c r="BP168" s="12">
        <v>12</v>
      </c>
      <c r="BZ168">
        <v>1</v>
      </c>
      <c r="CH168" s="31" t="s">
        <v>156</v>
      </c>
      <c r="CJ168" s="12"/>
      <c r="CK168" s="12">
        <v>12</v>
      </c>
      <c r="DC168" s="31" t="s">
        <v>156</v>
      </c>
      <c r="DE168" s="12"/>
      <c r="DF168" s="12">
        <v>12</v>
      </c>
      <c r="DX168" s="31" t="s">
        <v>156</v>
      </c>
      <c r="DZ168" s="12"/>
      <c r="EA168" s="12">
        <v>12</v>
      </c>
      <c r="ES168" s="31" t="s">
        <v>156</v>
      </c>
      <c r="EU168" s="12"/>
      <c r="EV168" s="12">
        <v>12</v>
      </c>
      <c r="FN168" s="31" t="s">
        <v>156</v>
      </c>
      <c r="FP168" s="12"/>
      <c r="FQ168" s="12">
        <v>12</v>
      </c>
      <c r="GI168" s="31" t="s">
        <v>156</v>
      </c>
      <c r="GK168" s="12"/>
      <c r="GL168" s="12">
        <v>12</v>
      </c>
      <c r="HD168" s="31" t="s">
        <v>156</v>
      </c>
      <c r="HF168" s="12">
        <v>1</v>
      </c>
      <c r="HG168" s="12">
        <v>12</v>
      </c>
      <c r="HQ168">
        <v>1</v>
      </c>
    </row>
    <row r="169" spans="1:227" x14ac:dyDescent="0.25">
      <c r="A169">
        <v>1</v>
      </c>
      <c r="B169" s="4" t="s">
        <v>157</v>
      </c>
      <c r="D169" s="3"/>
      <c r="E169" s="12">
        <v>9</v>
      </c>
      <c r="V169" s="4" t="s">
        <v>157</v>
      </c>
      <c r="X169" s="12"/>
      <c r="Y169" s="12">
        <v>9</v>
      </c>
      <c r="AQ169" s="4" t="s">
        <v>157</v>
      </c>
      <c r="AT169" s="12">
        <v>1</v>
      </c>
      <c r="AU169" s="12">
        <v>9</v>
      </c>
      <c r="BB169">
        <v>1</v>
      </c>
      <c r="BM169" s="4" t="s">
        <v>157</v>
      </c>
      <c r="BO169" s="12"/>
      <c r="BP169" s="12">
        <v>9</v>
      </c>
      <c r="CH169" s="4" t="s">
        <v>157</v>
      </c>
      <c r="CJ169" s="12"/>
      <c r="CK169" s="12">
        <v>9</v>
      </c>
      <c r="DC169" s="4" t="s">
        <v>157</v>
      </c>
      <c r="DE169" s="12"/>
      <c r="DF169" s="12">
        <v>9</v>
      </c>
      <c r="DX169" s="4" t="s">
        <v>157</v>
      </c>
      <c r="DZ169" s="12"/>
      <c r="EA169" s="12">
        <v>9</v>
      </c>
      <c r="ES169" s="4" t="s">
        <v>157</v>
      </c>
      <c r="EU169" s="12">
        <v>1</v>
      </c>
      <c r="EV169" s="12">
        <v>9</v>
      </c>
      <c r="FC169">
        <v>1</v>
      </c>
      <c r="FN169" s="4" t="s">
        <v>157</v>
      </c>
      <c r="FP169" s="12">
        <v>1</v>
      </c>
      <c r="FQ169" s="12">
        <v>9</v>
      </c>
      <c r="FX169">
        <v>1</v>
      </c>
      <c r="GI169" s="4" t="s">
        <v>157</v>
      </c>
      <c r="GK169" s="12">
        <v>1</v>
      </c>
      <c r="GL169" s="12">
        <v>9</v>
      </c>
      <c r="GS169">
        <v>1</v>
      </c>
      <c r="HD169" s="4" t="s">
        <v>157</v>
      </c>
      <c r="HF169" s="12"/>
      <c r="HG169" s="12">
        <v>9</v>
      </c>
    </row>
    <row r="170" spans="1:227" x14ac:dyDescent="0.25">
      <c r="A170">
        <v>1</v>
      </c>
      <c r="B170" s="31" t="s">
        <v>158</v>
      </c>
      <c r="D170" s="3"/>
      <c r="E170" s="12">
        <v>11</v>
      </c>
      <c r="V170" s="31" t="s">
        <v>158</v>
      </c>
      <c r="X170" s="12"/>
      <c r="Y170" s="12">
        <v>11</v>
      </c>
      <c r="AQ170" s="31" t="s">
        <v>158</v>
      </c>
      <c r="AT170" s="12">
        <v>1</v>
      </c>
      <c r="AU170" s="12">
        <v>11</v>
      </c>
      <c r="BD170">
        <v>1</v>
      </c>
      <c r="BM170" s="31" t="s">
        <v>158</v>
      </c>
      <c r="BO170" s="12"/>
      <c r="BP170" s="12">
        <v>11</v>
      </c>
      <c r="CH170" s="31" t="s">
        <v>158</v>
      </c>
      <c r="CJ170" s="12"/>
      <c r="CK170" s="12">
        <v>11</v>
      </c>
      <c r="DC170" s="31" t="s">
        <v>158</v>
      </c>
      <c r="DE170" s="12"/>
      <c r="DF170" s="12">
        <v>11</v>
      </c>
      <c r="DX170" s="31" t="s">
        <v>158</v>
      </c>
      <c r="DZ170" s="12"/>
      <c r="EA170" s="12">
        <v>11</v>
      </c>
      <c r="ES170" s="31" t="s">
        <v>158</v>
      </c>
      <c r="EU170" s="12">
        <v>1</v>
      </c>
      <c r="EV170" s="12">
        <v>11</v>
      </c>
      <c r="FE170">
        <v>1</v>
      </c>
      <c r="FN170" s="31" t="s">
        <v>158</v>
      </c>
      <c r="FP170" s="12"/>
      <c r="FQ170" s="12">
        <v>11</v>
      </c>
      <c r="GI170" s="31" t="s">
        <v>158</v>
      </c>
      <c r="GK170" s="12"/>
      <c r="GL170" s="12">
        <v>11</v>
      </c>
      <c r="HD170" s="31" t="s">
        <v>158</v>
      </c>
      <c r="HF170" s="12"/>
      <c r="HG170" s="12">
        <v>11</v>
      </c>
    </row>
    <row r="171" spans="1:227" x14ac:dyDescent="0.25">
      <c r="A171">
        <v>1</v>
      </c>
      <c r="B171" s="4" t="s">
        <v>159</v>
      </c>
      <c r="D171" s="3"/>
      <c r="E171" s="12">
        <v>14</v>
      </c>
      <c r="V171" s="4" t="s">
        <v>159</v>
      </c>
      <c r="X171" s="12"/>
      <c r="Y171" s="12">
        <v>14</v>
      </c>
      <c r="AQ171" s="4" t="s">
        <v>159</v>
      </c>
      <c r="AT171" s="12"/>
      <c r="AU171" s="12">
        <v>14</v>
      </c>
      <c r="BM171" s="4" t="s">
        <v>159</v>
      </c>
      <c r="BO171" s="12"/>
      <c r="BP171" s="12">
        <v>14</v>
      </c>
      <c r="CH171" s="4" t="s">
        <v>159</v>
      </c>
      <c r="CJ171" s="12"/>
      <c r="CK171" s="12">
        <v>14</v>
      </c>
      <c r="DC171" s="4" t="s">
        <v>159</v>
      </c>
      <c r="DE171" s="12"/>
      <c r="DF171" s="12">
        <v>14</v>
      </c>
      <c r="DX171" s="4" t="s">
        <v>159</v>
      </c>
      <c r="DZ171" s="12"/>
      <c r="EA171" s="12">
        <v>14</v>
      </c>
      <c r="ES171" s="4" t="s">
        <v>159</v>
      </c>
      <c r="EU171" s="12"/>
      <c r="EV171" s="12">
        <v>14</v>
      </c>
      <c r="FN171" s="4" t="s">
        <v>159</v>
      </c>
      <c r="FP171" s="12">
        <v>1</v>
      </c>
      <c r="FQ171" s="12">
        <v>14</v>
      </c>
      <c r="GC171">
        <v>1</v>
      </c>
      <c r="GI171" s="4" t="s">
        <v>159</v>
      </c>
      <c r="GK171" s="12"/>
      <c r="GL171" s="12">
        <v>14</v>
      </c>
      <c r="HD171" s="4" t="s">
        <v>159</v>
      </c>
      <c r="HF171" s="12"/>
      <c r="HG171" s="12">
        <v>14</v>
      </c>
    </row>
    <row r="172" spans="1:227" x14ac:dyDescent="0.25">
      <c r="A172">
        <v>1</v>
      </c>
      <c r="B172" s="4" t="s">
        <v>160</v>
      </c>
      <c r="D172" s="3">
        <v>1</v>
      </c>
      <c r="E172" s="12">
        <v>10</v>
      </c>
      <c r="M172">
        <v>1</v>
      </c>
      <c r="V172" s="4" t="s">
        <v>160</v>
      </c>
      <c r="X172" s="12">
        <v>1</v>
      </c>
      <c r="Y172" s="12">
        <v>10</v>
      </c>
      <c r="AG172">
        <v>1</v>
      </c>
      <c r="AQ172" s="4" t="s">
        <v>160</v>
      </c>
      <c r="AT172" s="12">
        <v>1</v>
      </c>
      <c r="AU172" s="12">
        <v>10</v>
      </c>
      <c r="BC172">
        <v>1</v>
      </c>
      <c r="BM172" s="4" t="s">
        <v>160</v>
      </c>
      <c r="BO172" s="12"/>
      <c r="BP172" s="12">
        <v>10</v>
      </c>
      <c r="CH172" s="4" t="s">
        <v>160</v>
      </c>
      <c r="CJ172" s="12">
        <v>1</v>
      </c>
      <c r="CK172" s="12">
        <v>10</v>
      </c>
      <c r="CS172">
        <v>1</v>
      </c>
      <c r="DC172" s="4" t="s">
        <v>160</v>
      </c>
      <c r="DE172" s="12">
        <v>1</v>
      </c>
      <c r="DF172" s="12">
        <v>10</v>
      </c>
      <c r="DN172">
        <v>1</v>
      </c>
      <c r="DX172" s="4" t="s">
        <v>160</v>
      </c>
      <c r="DZ172" s="12">
        <v>1</v>
      </c>
      <c r="EA172" s="12">
        <v>10</v>
      </c>
      <c r="EI172">
        <v>1</v>
      </c>
      <c r="ES172" s="4" t="s">
        <v>160</v>
      </c>
      <c r="EU172" s="12"/>
      <c r="EV172" s="12">
        <v>10</v>
      </c>
      <c r="FN172" s="4" t="s">
        <v>160</v>
      </c>
      <c r="FP172" s="12"/>
      <c r="FQ172" s="12">
        <v>10</v>
      </c>
      <c r="GI172" s="4" t="s">
        <v>160</v>
      </c>
      <c r="GK172" s="12"/>
      <c r="GL172" s="12">
        <v>10</v>
      </c>
      <c r="HD172" s="4" t="s">
        <v>160</v>
      </c>
      <c r="HF172" s="12"/>
      <c r="HG172" s="12">
        <v>10</v>
      </c>
    </row>
    <row r="173" spans="1:227" x14ac:dyDescent="0.25">
      <c r="A173">
        <v>1</v>
      </c>
      <c r="B173" s="4" t="s">
        <v>161</v>
      </c>
      <c r="D173" s="3"/>
      <c r="E173" s="12">
        <v>14</v>
      </c>
      <c r="V173" s="4" t="s">
        <v>161</v>
      </c>
      <c r="X173" s="12"/>
      <c r="Y173" s="12">
        <v>14</v>
      </c>
      <c r="AQ173" s="4" t="s">
        <v>161</v>
      </c>
      <c r="AT173" s="12"/>
      <c r="AU173" s="12">
        <v>14</v>
      </c>
      <c r="BM173" s="4" t="s">
        <v>161</v>
      </c>
      <c r="BO173" s="12">
        <v>1</v>
      </c>
      <c r="BP173" s="12">
        <v>14</v>
      </c>
      <c r="CB173">
        <v>1</v>
      </c>
      <c r="CH173" s="4" t="s">
        <v>161</v>
      </c>
      <c r="CJ173" s="12"/>
      <c r="CK173" s="12">
        <v>14</v>
      </c>
      <c r="DC173" s="4" t="s">
        <v>161</v>
      </c>
      <c r="DE173" s="12"/>
      <c r="DF173" s="12">
        <v>14</v>
      </c>
      <c r="DX173" s="4" t="s">
        <v>161</v>
      </c>
      <c r="DZ173" s="12"/>
      <c r="EA173" s="12">
        <v>14</v>
      </c>
      <c r="ES173" s="4" t="s">
        <v>161</v>
      </c>
      <c r="EU173" s="12"/>
      <c r="EV173" s="12">
        <v>14</v>
      </c>
      <c r="FN173" s="4" t="s">
        <v>161</v>
      </c>
      <c r="FP173" s="12"/>
      <c r="FQ173" s="12">
        <v>14</v>
      </c>
      <c r="GI173" s="4" t="s">
        <v>161</v>
      </c>
      <c r="GK173" s="12">
        <v>1</v>
      </c>
      <c r="GL173" s="12">
        <v>14</v>
      </c>
      <c r="GX173">
        <v>1</v>
      </c>
      <c r="HD173" s="4" t="s">
        <v>161</v>
      </c>
      <c r="HF173" s="12">
        <v>1</v>
      </c>
      <c r="HG173" s="12">
        <v>14</v>
      </c>
      <c r="HS173">
        <v>1</v>
      </c>
    </row>
    <row r="174" spans="1:227" x14ac:dyDescent="0.25">
      <c r="A174">
        <v>1</v>
      </c>
      <c r="B174" s="31" t="s">
        <v>162</v>
      </c>
      <c r="D174" s="3"/>
      <c r="E174" s="12">
        <v>10</v>
      </c>
      <c r="V174" s="31" t="s">
        <v>162</v>
      </c>
      <c r="X174" s="12"/>
      <c r="Y174" s="12">
        <v>10</v>
      </c>
      <c r="AQ174" s="31" t="s">
        <v>162</v>
      </c>
      <c r="AT174" s="12">
        <v>1</v>
      </c>
      <c r="AU174" s="12">
        <v>10</v>
      </c>
      <c r="BC174">
        <v>1</v>
      </c>
      <c r="BM174" s="31" t="s">
        <v>162</v>
      </c>
      <c r="BO174" s="12"/>
      <c r="BP174" s="12">
        <v>10</v>
      </c>
      <c r="CH174" s="31" t="s">
        <v>162</v>
      </c>
      <c r="CJ174" s="12"/>
      <c r="CK174" s="12">
        <v>10</v>
      </c>
      <c r="DC174" s="31" t="s">
        <v>162</v>
      </c>
      <c r="DE174" s="12"/>
      <c r="DF174" s="12">
        <v>10</v>
      </c>
      <c r="DX174" s="31" t="s">
        <v>162</v>
      </c>
      <c r="DZ174" s="12"/>
      <c r="EA174" s="12">
        <v>10</v>
      </c>
      <c r="ES174" s="31" t="s">
        <v>162</v>
      </c>
      <c r="EU174" s="12">
        <v>1</v>
      </c>
      <c r="EV174" s="12">
        <v>10</v>
      </c>
      <c r="FD174">
        <v>1</v>
      </c>
      <c r="FN174" s="31" t="s">
        <v>162</v>
      </c>
      <c r="FP174" s="12"/>
      <c r="FQ174" s="12">
        <v>10</v>
      </c>
      <c r="GI174" s="31" t="s">
        <v>162</v>
      </c>
      <c r="GK174" s="12"/>
      <c r="GL174" s="12">
        <v>10</v>
      </c>
      <c r="HD174" s="31" t="s">
        <v>162</v>
      </c>
      <c r="HF174" s="12"/>
      <c r="HG174" s="12">
        <v>10</v>
      </c>
    </row>
    <row r="175" spans="1:227" x14ac:dyDescent="0.25">
      <c r="A175">
        <v>1</v>
      </c>
      <c r="B175" s="31" t="s">
        <v>247</v>
      </c>
      <c r="D175" s="44">
        <v>1</v>
      </c>
      <c r="E175" s="12">
        <v>14</v>
      </c>
      <c r="Q175">
        <v>1</v>
      </c>
      <c r="V175" s="31" t="s">
        <v>247</v>
      </c>
      <c r="X175" s="43">
        <v>1</v>
      </c>
      <c r="Y175" s="12">
        <v>14</v>
      </c>
      <c r="AK175">
        <v>1</v>
      </c>
      <c r="AQ175" s="31" t="s">
        <v>247</v>
      </c>
      <c r="AT175" s="12"/>
      <c r="AU175" s="12">
        <v>14</v>
      </c>
      <c r="BM175" s="31" t="s">
        <v>247</v>
      </c>
      <c r="BO175" s="12"/>
      <c r="BP175" s="12">
        <v>14</v>
      </c>
      <c r="CH175" s="31" t="s">
        <v>247</v>
      </c>
      <c r="CJ175" s="12"/>
      <c r="CK175" s="12">
        <v>14</v>
      </c>
      <c r="DC175" s="31" t="s">
        <v>247</v>
      </c>
      <c r="DE175" s="12">
        <v>1</v>
      </c>
      <c r="DF175" s="12">
        <v>14</v>
      </c>
      <c r="DR175">
        <v>1</v>
      </c>
      <c r="DX175" s="31" t="s">
        <v>247</v>
      </c>
      <c r="DZ175" s="12"/>
      <c r="EA175" s="12">
        <v>14</v>
      </c>
      <c r="ES175" s="31" t="s">
        <v>247</v>
      </c>
      <c r="EU175" s="12"/>
      <c r="EV175" s="12">
        <v>14</v>
      </c>
      <c r="FN175" s="31" t="s">
        <v>247</v>
      </c>
      <c r="FP175" s="12"/>
      <c r="FQ175" s="12">
        <v>14</v>
      </c>
      <c r="GI175" s="31" t="s">
        <v>247</v>
      </c>
      <c r="GK175" s="12"/>
      <c r="GL175" s="12">
        <v>14</v>
      </c>
      <c r="HD175" s="31" t="s">
        <v>247</v>
      </c>
      <c r="HF175" s="12"/>
      <c r="HG175" s="12">
        <v>14</v>
      </c>
    </row>
    <row r="176" spans="1:227" x14ac:dyDescent="0.25">
      <c r="A176">
        <v>1</v>
      </c>
      <c r="B176" s="4" t="s">
        <v>163</v>
      </c>
      <c r="D176" s="3"/>
      <c r="E176" s="12">
        <v>12</v>
      </c>
      <c r="V176" s="4" t="s">
        <v>163</v>
      </c>
      <c r="X176" s="12"/>
      <c r="Y176" s="12">
        <v>12</v>
      </c>
      <c r="AQ176" s="4" t="s">
        <v>163</v>
      </c>
      <c r="AT176" s="12"/>
      <c r="AU176" s="12">
        <v>12</v>
      </c>
      <c r="BM176" s="4" t="s">
        <v>163</v>
      </c>
      <c r="BO176" s="12">
        <v>1</v>
      </c>
      <c r="BP176" s="12">
        <v>12</v>
      </c>
      <c r="BZ176">
        <v>1</v>
      </c>
      <c r="CH176" s="4" t="s">
        <v>163</v>
      </c>
      <c r="CJ176" s="12"/>
      <c r="CK176" s="12">
        <v>12</v>
      </c>
      <c r="DC176" s="4" t="s">
        <v>163</v>
      </c>
      <c r="DE176" s="12"/>
      <c r="DF176" s="12">
        <v>12</v>
      </c>
      <c r="DX176" s="4" t="s">
        <v>163</v>
      </c>
      <c r="DZ176" s="12"/>
      <c r="EA176" s="12">
        <v>12</v>
      </c>
      <c r="ES176" s="4" t="s">
        <v>163</v>
      </c>
      <c r="EU176" s="12">
        <v>1</v>
      </c>
      <c r="EV176" s="12">
        <v>12</v>
      </c>
      <c r="FF176">
        <v>1</v>
      </c>
      <c r="FN176" s="4" t="s">
        <v>163</v>
      </c>
      <c r="FP176" s="12">
        <v>1</v>
      </c>
      <c r="FQ176" s="12">
        <v>12</v>
      </c>
      <c r="GA176">
        <v>1</v>
      </c>
      <c r="GI176" s="4" t="s">
        <v>163</v>
      </c>
      <c r="GK176" s="12">
        <v>1</v>
      </c>
      <c r="GL176" s="12">
        <v>12</v>
      </c>
      <c r="GV176">
        <v>1</v>
      </c>
      <c r="HD176" s="4" t="s">
        <v>163</v>
      </c>
      <c r="HF176" s="12">
        <v>1</v>
      </c>
      <c r="HG176" s="12">
        <v>12</v>
      </c>
      <c r="HQ176">
        <v>1</v>
      </c>
    </row>
    <row r="177" spans="1:226" x14ac:dyDescent="0.25">
      <c r="A177">
        <v>1</v>
      </c>
      <c r="B177" s="4" t="s">
        <v>296</v>
      </c>
      <c r="D177" s="3"/>
      <c r="E177" s="12">
        <v>9</v>
      </c>
      <c r="V177" s="4" t="s">
        <v>296</v>
      </c>
      <c r="X177" s="12"/>
      <c r="Y177" s="12">
        <v>9</v>
      </c>
      <c r="AQ177" s="4" t="s">
        <v>296</v>
      </c>
      <c r="AT177" s="12"/>
      <c r="AU177" s="12">
        <v>9</v>
      </c>
      <c r="BM177" s="4" t="s">
        <v>296</v>
      </c>
      <c r="BO177" s="12">
        <v>1</v>
      </c>
      <c r="BP177" s="12">
        <v>9</v>
      </c>
      <c r="BW177">
        <v>1</v>
      </c>
      <c r="CH177" s="4" t="s">
        <v>296</v>
      </c>
      <c r="CJ177" s="12"/>
      <c r="CK177" s="12">
        <v>9</v>
      </c>
      <c r="DC177" s="4" t="s">
        <v>296</v>
      </c>
      <c r="DE177" s="12"/>
      <c r="DF177" s="12">
        <v>9</v>
      </c>
      <c r="DX177" s="4" t="s">
        <v>296</v>
      </c>
      <c r="DZ177" s="12"/>
      <c r="EA177" s="12">
        <v>9</v>
      </c>
      <c r="ES177" s="4" t="s">
        <v>296</v>
      </c>
      <c r="EU177" s="12"/>
      <c r="EV177" s="12">
        <v>9</v>
      </c>
      <c r="FN177" s="4" t="s">
        <v>296</v>
      </c>
      <c r="FP177" s="12">
        <v>1</v>
      </c>
      <c r="FQ177" s="12">
        <v>9</v>
      </c>
      <c r="FX177">
        <v>1</v>
      </c>
      <c r="GI177" s="4" t="s">
        <v>296</v>
      </c>
      <c r="GK177" s="12">
        <v>1</v>
      </c>
      <c r="GL177" s="12">
        <v>9</v>
      </c>
      <c r="GS177">
        <v>1</v>
      </c>
      <c r="HD177" s="4" t="s">
        <v>296</v>
      </c>
      <c r="HF177" s="12">
        <v>1</v>
      </c>
      <c r="HG177" s="12">
        <v>9</v>
      </c>
      <c r="HN177">
        <v>1</v>
      </c>
    </row>
    <row r="178" spans="1:226" x14ac:dyDescent="0.25">
      <c r="A178">
        <v>1</v>
      </c>
      <c r="B178" s="4" t="s">
        <v>164</v>
      </c>
      <c r="D178" s="3"/>
      <c r="E178" s="12">
        <v>11</v>
      </c>
      <c r="V178" s="4" t="s">
        <v>164</v>
      </c>
      <c r="X178" s="12"/>
      <c r="Y178" s="12">
        <v>11</v>
      </c>
      <c r="AQ178" s="4" t="s">
        <v>164</v>
      </c>
      <c r="AT178" s="12">
        <v>1</v>
      </c>
      <c r="AU178" s="12">
        <v>11</v>
      </c>
      <c r="BD178">
        <v>1</v>
      </c>
      <c r="BM178" s="4" t="s">
        <v>164</v>
      </c>
      <c r="BO178" s="12"/>
      <c r="BP178" s="12">
        <v>11</v>
      </c>
      <c r="CH178" s="4" t="s">
        <v>164</v>
      </c>
      <c r="CJ178" s="12"/>
      <c r="CK178" s="12">
        <v>11</v>
      </c>
      <c r="DC178" s="4" t="s">
        <v>164</v>
      </c>
      <c r="DE178" s="12"/>
      <c r="DF178" s="12">
        <v>11</v>
      </c>
      <c r="DX178" s="4" t="s">
        <v>164</v>
      </c>
      <c r="DZ178" s="12">
        <v>1</v>
      </c>
      <c r="EA178" s="12">
        <v>11</v>
      </c>
      <c r="EJ178">
        <v>1</v>
      </c>
      <c r="ES178" s="4" t="s">
        <v>164</v>
      </c>
      <c r="EU178" s="12">
        <v>1</v>
      </c>
      <c r="EV178" s="12">
        <v>11</v>
      </c>
      <c r="FE178">
        <v>1</v>
      </c>
      <c r="FN178" s="4" t="s">
        <v>164</v>
      </c>
      <c r="FP178" s="12"/>
      <c r="FQ178" s="12">
        <v>11</v>
      </c>
      <c r="GI178" s="4" t="s">
        <v>164</v>
      </c>
      <c r="GK178" s="12"/>
      <c r="GL178" s="12">
        <v>11</v>
      </c>
      <c r="HD178" s="4" t="s">
        <v>164</v>
      </c>
      <c r="HF178" s="12"/>
      <c r="HG178" s="12">
        <v>11</v>
      </c>
    </row>
    <row r="179" spans="1:226" x14ac:dyDescent="0.25">
      <c r="A179">
        <v>1</v>
      </c>
      <c r="B179" s="4" t="s">
        <v>165</v>
      </c>
      <c r="D179" s="3">
        <v>1</v>
      </c>
      <c r="E179" s="12">
        <v>8</v>
      </c>
      <c r="K179">
        <v>1</v>
      </c>
      <c r="V179" s="4" t="s">
        <v>165</v>
      </c>
      <c r="X179" s="12">
        <v>1</v>
      </c>
      <c r="Y179" s="12">
        <v>8</v>
      </c>
      <c r="AE179">
        <v>1</v>
      </c>
      <c r="AQ179" s="4" t="s">
        <v>165</v>
      </c>
      <c r="AT179" s="12">
        <v>1</v>
      </c>
      <c r="AU179" s="12">
        <v>8</v>
      </c>
      <c r="BA179">
        <v>1</v>
      </c>
      <c r="BM179" s="4" t="s">
        <v>165</v>
      </c>
      <c r="BO179" s="12">
        <v>1</v>
      </c>
      <c r="BP179" s="12">
        <v>8</v>
      </c>
      <c r="BV179">
        <v>1</v>
      </c>
      <c r="CH179" s="4" t="s">
        <v>165</v>
      </c>
      <c r="CJ179" s="12"/>
      <c r="CK179" s="12">
        <v>8</v>
      </c>
      <c r="DC179" s="4" t="s">
        <v>165</v>
      </c>
      <c r="DE179" s="12"/>
      <c r="DF179" s="12">
        <v>8</v>
      </c>
      <c r="DX179" s="4" t="s">
        <v>165</v>
      </c>
      <c r="DZ179" s="12">
        <v>1</v>
      </c>
      <c r="EA179" s="12">
        <v>8</v>
      </c>
      <c r="EG179">
        <v>1</v>
      </c>
      <c r="ES179" s="4" t="s">
        <v>165</v>
      </c>
      <c r="EU179" s="12">
        <v>1</v>
      </c>
      <c r="EV179" s="12">
        <v>8</v>
      </c>
      <c r="FB179">
        <v>1</v>
      </c>
      <c r="FN179" s="4" t="s">
        <v>165</v>
      </c>
      <c r="FP179" s="12">
        <v>1</v>
      </c>
      <c r="FQ179" s="12">
        <v>8</v>
      </c>
      <c r="FW179">
        <v>1</v>
      </c>
      <c r="GI179" s="4" t="s">
        <v>165</v>
      </c>
      <c r="GK179" s="12">
        <v>1</v>
      </c>
      <c r="GL179" s="12">
        <v>8</v>
      </c>
      <c r="GR179">
        <v>1</v>
      </c>
      <c r="HD179" s="4" t="s">
        <v>165</v>
      </c>
      <c r="HF179" s="12">
        <v>1</v>
      </c>
      <c r="HG179" s="12">
        <v>8</v>
      </c>
      <c r="HM179">
        <v>1</v>
      </c>
    </row>
    <row r="180" spans="1:226" x14ac:dyDescent="0.25">
      <c r="A180">
        <v>1</v>
      </c>
      <c r="B180" s="31" t="s">
        <v>166</v>
      </c>
      <c r="D180" s="44">
        <v>1</v>
      </c>
      <c r="E180" s="12">
        <v>9</v>
      </c>
      <c r="L180">
        <v>1</v>
      </c>
      <c r="V180" s="31" t="s">
        <v>166</v>
      </c>
      <c r="X180" s="43">
        <v>1</v>
      </c>
      <c r="Y180" s="12">
        <v>9</v>
      </c>
      <c r="AF180">
        <v>1</v>
      </c>
      <c r="AQ180" s="31" t="s">
        <v>166</v>
      </c>
      <c r="AT180" s="12"/>
      <c r="AU180" s="12">
        <v>9</v>
      </c>
      <c r="BM180" s="31" t="s">
        <v>166</v>
      </c>
      <c r="BO180" s="12"/>
      <c r="BP180" s="12">
        <v>9</v>
      </c>
      <c r="CH180" s="31" t="s">
        <v>166</v>
      </c>
      <c r="CJ180" s="12">
        <v>1</v>
      </c>
      <c r="CK180" s="12">
        <v>9</v>
      </c>
      <c r="CR180">
        <v>1</v>
      </c>
      <c r="DC180" s="31" t="s">
        <v>166</v>
      </c>
      <c r="DE180" s="12">
        <v>1</v>
      </c>
      <c r="DF180" s="12">
        <v>9</v>
      </c>
      <c r="DM180">
        <v>1</v>
      </c>
      <c r="DX180" s="31" t="s">
        <v>166</v>
      </c>
      <c r="DZ180" s="12"/>
      <c r="EA180" s="12">
        <v>9</v>
      </c>
      <c r="ES180" s="31" t="s">
        <v>166</v>
      </c>
      <c r="EU180" s="12"/>
      <c r="EV180" s="12">
        <v>9</v>
      </c>
      <c r="FN180" s="31" t="s">
        <v>166</v>
      </c>
      <c r="FP180" s="12"/>
      <c r="FQ180" s="12">
        <v>9</v>
      </c>
      <c r="GI180" s="31" t="s">
        <v>166</v>
      </c>
      <c r="GK180" s="12"/>
      <c r="GL180" s="12">
        <v>9</v>
      </c>
      <c r="HD180" s="31" t="s">
        <v>166</v>
      </c>
      <c r="HF180" s="12"/>
      <c r="HG180" s="12">
        <v>9</v>
      </c>
    </row>
    <row r="181" spans="1:226" x14ac:dyDescent="0.25">
      <c r="A181">
        <v>1</v>
      </c>
      <c r="B181" s="31" t="s">
        <v>167</v>
      </c>
      <c r="D181" s="3">
        <v>1</v>
      </c>
      <c r="E181" s="12">
        <v>10</v>
      </c>
      <c r="M181">
        <v>1</v>
      </c>
      <c r="V181" s="31" t="s">
        <v>167</v>
      </c>
      <c r="X181" s="12">
        <v>1</v>
      </c>
      <c r="Y181" s="12">
        <v>10</v>
      </c>
      <c r="AG181">
        <v>1</v>
      </c>
      <c r="AQ181" s="31" t="s">
        <v>167</v>
      </c>
      <c r="AT181" s="12"/>
      <c r="AU181" s="12">
        <v>10</v>
      </c>
      <c r="BM181" s="31" t="s">
        <v>167</v>
      </c>
      <c r="BO181" s="12"/>
      <c r="BP181" s="12">
        <v>10</v>
      </c>
      <c r="CH181" s="31" t="s">
        <v>167</v>
      </c>
      <c r="CJ181" s="12">
        <v>1</v>
      </c>
      <c r="CK181" s="12">
        <v>10</v>
      </c>
      <c r="CS181">
        <v>1</v>
      </c>
      <c r="DC181" s="31" t="s">
        <v>167</v>
      </c>
      <c r="DE181" s="12">
        <v>1</v>
      </c>
      <c r="DF181" s="12">
        <v>10</v>
      </c>
      <c r="DN181">
        <v>1</v>
      </c>
      <c r="DX181" s="31" t="s">
        <v>167</v>
      </c>
      <c r="DZ181" s="12"/>
      <c r="EA181" s="12">
        <v>10</v>
      </c>
      <c r="ES181" s="31" t="s">
        <v>167</v>
      </c>
      <c r="EU181" s="12"/>
      <c r="EV181" s="12">
        <v>10</v>
      </c>
      <c r="FN181" s="31" t="s">
        <v>167</v>
      </c>
      <c r="FP181" s="12"/>
      <c r="FQ181" s="12">
        <v>10</v>
      </c>
      <c r="GI181" s="31" t="s">
        <v>167</v>
      </c>
      <c r="GK181" s="12"/>
      <c r="GL181" s="12">
        <v>10</v>
      </c>
      <c r="HD181" s="31" t="s">
        <v>167</v>
      </c>
      <c r="HF181" s="12"/>
      <c r="HG181" s="12">
        <v>10</v>
      </c>
    </row>
    <row r="182" spans="1:226" x14ac:dyDescent="0.25">
      <c r="A182">
        <v>1</v>
      </c>
      <c r="B182" s="4" t="s">
        <v>168</v>
      </c>
      <c r="D182" s="3"/>
      <c r="E182" s="12">
        <v>13</v>
      </c>
      <c r="V182" s="4" t="s">
        <v>168</v>
      </c>
      <c r="X182" s="12"/>
      <c r="Y182" s="12">
        <v>13</v>
      </c>
      <c r="AQ182" s="4" t="s">
        <v>168</v>
      </c>
      <c r="AT182" s="12"/>
      <c r="AU182" s="12">
        <v>13</v>
      </c>
      <c r="BM182" s="4" t="s">
        <v>168</v>
      </c>
      <c r="BO182" s="12">
        <v>1</v>
      </c>
      <c r="BP182" s="12">
        <v>13</v>
      </c>
      <c r="CA182">
        <v>1</v>
      </c>
      <c r="CH182" s="4" t="s">
        <v>168</v>
      </c>
      <c r="CJ182" s="12"/>
      <c r="CK182" s="12">
        <v>13</v>
      </c>
      <c r="DC182" s="4" t="s">
        <v>168</v>
      </c>
      <c r="DE182" s="12"/>
      <c r="DF182" s="12">
        <v>13</v>
      </c>
      <c r="DX182" s="4" t="s">
        <v>168</v>
      </c>
      <c r="DZ182" s="12"/>
      <c r="EA182" s="12">
        <v>13</v>
      </c>
      <c r="ES182" s="4" t="s">
        <v>168</v>
      </c>
      <c r="EU182" s="12"/>
      <c r="EV182" s="12">
        <v>13</v>
      </c>
      <c r="FN182" s="4" t="s">
        <v>168</v>
      </c>
      <c r="FP182" s="12"/>
      <c r="FQ182" s="12">
        <v>13</v>
      </c>
      <c r="GI182" s="4" t="s">
        <v>168</v>
      </c>
      <c r="GK182" s="12">
        <v>1</v>
      </c>
      <c r="GL182" s="12">
        <v>13</v>
      </c>
      <c r="GW182">
        <v>1</v>
      </c>
      <c r="HD182" s="4" t="s">
        <v>168</v>
      </c>
      <c r="HF182" s="12">
        <v>1</v>
      </c>
      <c r="HG182" s="12">
        <v>13</v>
      </c>
      <c r="HR182">
        <v>1</v>
      </c>
    </row>
    <row r="183" spans="1:226" x14ac:dyDescent="0.25">
      <c r="A183">
        <v>1</v>
      </c>
      <c r="B183" s="4" t="s">
        <v>169</v>
      </c>
      <c r="D183" s="3">
        <v>1</v>
      </c>
      <c r="E183" s="12">
        <v>10</v>
      </c>
      <c r="M183">
        <v>1</v>
      </c>
      <c r="V183" s="4" t="s">
        <v>169</v>
      </c>
      <c r="X183" s="12"/>
      <c r="Y183" s="12">
        <v>10</v>
      </c>
      <c r="AQ183" s="4" t="s">
        <v>169</v>
      </c>
      <c r="AT183" s="12"/>
      <c r="AU183" s="12">
        <v>10</v>
      </c>
      <c r="BM183" s="4" t="s">
        <v>169</v>
      </c>
      <c r="BO183" s="12"/>
      <c r="BP183" s="12">
        <v>10</v>
      </c>
      <c r="CH183" s="4" t="s">
        <v>169</v>
      </c>
      <c r="CJ183" s="12"/>
      <c r="CK183" s="12">
        <v>10</v>
      </c>
      <c r="DC183" s="4" t="s">
        <v>169</v>
      </c>
      <c r="DE183" s="12"/>
      <c r="DF183" s="12">
        <v>10</v>
      </c>
      <c r="DX183" s="4" t="s">
        <v>169</v>
      </c>
      <c r="DZ183" s="12"/>
      <c r="EA183" s="12">
        <v>10</v>
      </c>
      <c r="ES183" s="4" t="s">
        <v>169</v>
      </c>
      <c r="EU183" s="12">
        <v>1</v>
      </c>
      <c r="EV183" s="12">
        <v>10</v>
      </c>
      <c r="FD183">
        <v>1</v>
      </c>
      <c r="FN183" s="4" t="s">
        <v>169</v>
      </c>
      <c r="FP183" s="12">
        <v>1</v>
      </c>
      <c r="FQ183" s="12">
        <v>10</v>
      </c>
      <c r="FY183">
        <v>1</v>
      </c>
      <c r="GI183" s="4" t="s">
        <v>169</v>
      </c>
      <c r="GK183" s="12"/>
      <c r="GL183" s="12">
        <v>10</v>
      </c>
      <c r="HD183" s="4" t="s">
        <v>169</v>
      </c>
      <c r="HF183" s="12"/>
      <c r="HG183" s="12">
        <v>10</v>
      </c>
    </row>
    <row r="184" spans="1:226" x14ac:dyDescent="0.25">
      <c r="A184">
        <v>1</v>
      </c>
      <c r="B184" s="4" t="s">
        <v>170</v>
      </c>
      <c r="D184" s="3"/>
      <c r="E184" s="12">
        <v>13</v>
      </c>
      <c r="V184" s="4" t="s">
        <v>170</v>
      </c>
      <c r="X184" s="12"/>
      <c r="Y184" s="12">
        <v>13</v>
      </c>
      <c r="AQ184" s="4" t="s">
        <v>170</v>
      </c>
      <c r="AT184" s="12"/>
      <c r="AU184" s="12">
        <v>13</v>
      </c>
      <c r="BM184" s="4" t="s">
        <v>170</v>
      </c>
      <c r="BO184" s="12">
        <v>1</v>
      </c>
      <c r="BP184" s="12">
        <v>13</v>
      </c>
      <c r="CA184">
        <v>1</v>
      </c>
      <c r="CH184" s="4" t="s">
        <v>170</v>
      </c>
      <c r="CJ184" s="12"/>
      <c r="CK184" s="12">
        <v>13</v>
      </c>
      <c r="DC184" s="4" t="s">
        <v>170</v>
      </c>
      <c r="DE184" s="12"/>
      <c r="DF184" s="12">
        <v>13</v>
      </c>
      <c r="DX184" s="4" t="s">
        <v>170</v>
      </c>
      <c r="DZ184" s="12"/>
      <c r="EA184" s="12">
        <v>13</v>
      </c>
      <c r="ES184" s="4" t="s">
        <v>170</v>
      </c>
      <c r="EU184" s="12"/>
      <c r="EV184" s="12">
        <v>13</v>
      </c>
      <c r="FN184" s="4" t="s">
        <v>170</v>
      </c>
      <c r="FP184" s="12">
        <v>1</v>
      </c>
      <c r="FQ184" s="12">
        <v>13</v>
      </c>
      <c r="GB184">
        <v>1</v>
      </c>
      <c r="GI184" s="4" t="s">
        <v>170</v>
      </c>
      <c r="GK184" s="12"/>
      <c r="GL184" s="12">
        <v>13</v>
      </c>
      <c r="HD184" s="4" t="s">
        <v>170</v>
      </c>
      <c r="HF184" s="12">
        <v>1</v>
      </c>
      <c r="HG184" s="12">
        <v>13</v>
      </c>
      <c r="HR184">
        <v>1</v>
      </c>
    </row>
    <row r="185" spans="1:226" x14ac:dyDescent="0.25">
      <c r="A185">
        <v>1</v>
      </c>
      <c r="B185" s="31" t="s">
        <v>171</v>
      </c>
      <c r="D185" s="3"/>
      <c r="E185" s="12">
        <v>11</v>
      </c>
      <c r="V185" s="31" t="s">
        <v>171</v>
      </c>
      <c r="X185" s="12"/>
      <c r="Y185" s="12">
        <v>11</v>
      </c>
      <c r="AQ185" s="31" t="s">
        <v>171</v>
      </c>
      <c r="AT185" s="12"/>
      <c r="AU185" s="12">
        <v>11</v>
      </c>
      <c r="BM185" s="31" t="s">
        <v>171</v>
      </c>
      <c r="BO185" s="12"/>
      <c r="BP185" s="12">
        <v>11</v>
      </c>
      <c r="CH185" s="31" t="s">
        <v>171</v>
      </c>
      <c r="CJ185" s="12"/>
      <c r="CK185" s="12">
        <v>11</v>
      </c>
      <c r="DC185" s="31" t="s">
        <v>171</v>
      </c>
      <c r="DE185" s="12"/>
      <c r="DF185" s="12">
        <v>11</v>
      </c>
      <c r="DX185" s="31" t="s">
        <v>171</v>
      </c>
      <c r="DZ185" s="12"/>
      <c r="EA185" s="12">
        <v>11</v>
      </c>
      <c r="ES185" s="31" t="s">
        <v>171</v>
      </c>
      <c r="EU185" s="12">
        <v>1</v>
      </c>
      <c r="EV185" s="12">
        <v>11</v>
      </c>
      <c r="FE185">
        <v>1</v>
      </c>
      <c r="FN185" s="31" t="s">
        <v>171</v>
      </c>
      <c r="FP185" s="12"/>
      <c r="FQ185" s="12">
        <v>11</v>
      </c>
      <c r="GI185" s="31" t="s">
        <v>171</v>
      </c>
      <c r="GK185" s="12"/>
      <c r="GL185" s="12">
        <v>11</v>
      </c>
      <c r="HD185" s="31" t="s">
        <v>171</v>
      </c>
      <c r="HF185" s="12"/>
      <c r="HG185" s="12">
        <v>11</v>
      </c>
    </row>
    <row r="186" spans="1:226" x14ac:dyDescent="0.25">
      <c r="A186">
        <v>1</v>
      </c>
      <c r="B186" s="4" t="s">
        <v>308</v>
      </c>
      <c r="D186" s="3"/>
      <c r="E186" s="12">
        <v>11</v>
      </c>
      <c r="V186" s="4" t="s">
        <v>308</v>
      </c>
      <c r="X186" s="12"/>
      <c r="Y186" s="12">
        <v>11</v>
      </c>
      <c r="AQ186" s="4" t="s">
        <v>308</v>
      </c>
      <c r="AT186" s="43">
        <v>1</v>
      </c>
      <c r="AU186" s="12">
        <v>11</v>
      </c>
      <c r="BD186">
        <v>1</v>
      </c>
      <c r="BM186" s="4" t="s">
        <v>308</v>
      </c>
      <c r="BO186" s="43">
        <v>1</v>
      </c>
      <c r="BP186" s="12">
        <v>11</v>
      </c>
      <c r="BY186">
        <v>1</v>
      </c>
      <c r="CH186" s="4" t="s">
        <v>308</v>
      </c>
      <c r="CJ186" s="12"/>
      <c r="CK186" s="12">
        <v>11</v>
      </c>
      <c r="DC186" s="4" t="s">
        <v>308</v>
      </c>
      <c r="DE186" s="12"/>
      <c r="DF186" s="12">
        <v>11</v>
      </c>
      <c r="DX186" s="4" t="s">
        <v>308</v>
      </c>
      <c r="DZ186" s="12"/>
      <c r="EA186" s="12">
        <v>11</v>
      </c>
      <c r="ES186" s="4" t="s">
        <v>308</v>
      </c>
      <c r="EU186" s="12">
        <v>1</v>
      </c>
      <c r="EV186" s="12">
        <v>11</v>
      </c>
      <c r="FE186">
        <v>1</v>
      </c>
      <c r="FN186" s="4" t="s">
        <v>308</v>
      </c>
      <c r="FP186" s="12"/>
      <c r="FQ186" s="12">
        <v>11</v>
      </c>
      <c r="GI186" s="4" t="s">
        <v>308</v>
      </c>
      <c r="GK186" s="12"/>
      <c r="GL186" s="12">
        <v>11</v>
      </c>
      <c r="HD186" s="4" t="s">
        <v>308</v>
      </c>
      <c r="HF186" s="12">
        <v>1</v>
      </c>
      <c r="HG186" s="12">
        <v>11</v>
      </c>
      <c r="HP186">
        <v>1</v>
      </c>
    </row>
    <row r="187" spans="1:226" x14ac:dyDescent="0.25">
      <c r="A187">
        <v>1</v>
      </c>
      <c r="B187" s="4" t="s">
        <v>172</v>
      </c>
      <c r="D187" s="3"/>
      <c r="E187" s="12">
        <v>15</v>
      </c>
      <c r="V187" s="4" t="s">
        <v>172</v>
      </c>
      <c r="X187" s="12"/>
      <c r="Y187" s="12">
        <v>15</v>
      </c>
      <c r="AQ187" s="4" t="s">
        <v>172</v>
      </c>
      <c r="AT187" s="12"/>
      <c r="AU187" s="12">
        <v>15</v>
      </c>
      <c r="BM187" s="4" t="s">
        <v>172</v>
      </c>
      <c r="BO187" s="12">
        <v>1</v>
      </c>
      <c r="BP187" s="12">
        <v>15</v>
      </c>
      <c r="CC187">
        <v>1</v>
      </c>
      <c r="CH187" s="4" t="s">
        <v>172</v>
      </c>
      <c r="CJ187" s="12"/>
      <c r="CK187" s="12">
        <v>15</v>
      </c>
      <c r="DC187" s="4" t="s">
        <v>172</v>
      </c>
      <c r="DE187" s="12"/>
      <c r="DF187" s="12">
        <v>15</v>
      </c>
      <c r="DX187" s="4" t="s">
        <v>172</v>
      </c>
      <c r="DZ187" s="12"/>
      <c r="EA187" s="12">
        <v>15</v>
      </c>
      <c r="ES187" s="4" t="s">
        <v>172</v>
      </c>
      <c r="EU187" s="12"/>
      <c r="EV187" s="12">
        <v>15</v>
      </c>
      <c r="FN187" s="4" t="s">
        <v>172</v>
      </c>
      <c r="FP187" s="12">
        <v>1</v>
      </c>
      <c r="FQ187" s="12">
        <v>15</v>
      </c>
      <c r="GD187">
        <v>1</v>
      </c>
      <c r="GI187" s="4" t="s">
        <v>172</v>
      </c>
      <c r="GK187" s="12"/>
      <c r="GL187" s="12">
        <v>15</v>
      </c>
      <c r="HD187" s="4" t="s">
        <v>172</v>
      </c>
      <c r="HF187" s="12"/>
      <c r="HG187" s="12">
        <v>15</v>
      </c>
    </row>
    <row r="188" spans="1:226" x14ac:dyDescent="0.25">
      <c r="A188">
        <v>1</v>
      </c>
      <c r="B188" s="4" t="s">
        <v>173</v>
      </c>
      <c r="D188" s="3"/>
      <c r="E188" s="12">
        <v>13</v>
      </c>
      <c r="V188" s="4" t="s">
        <v>173</v>
      </c>
      <c r="X188" s="12"/>
      <c r="Y188" s="12">
        <v>13</v>
      </c>
      <c r="AQ188" s="4" t="s">
        <v>173</v>
      </c>
      <c r="AT188" s="12"/>
      <c r="AU188" s="12">
        <v>13</v>
      </c>
      <c r="BM188" s="4" t="s">
        <v>173</v>
      </c>
      <c r="BO188" s="12">
        <v>1</v>
      </c>
      <c r="BP188" s="12">
        <v>13</v>
      </c>
      <c r="CA188">
        <v>1</v>
      </c>
      <c r="CH188" s="4" t="s">
        <v>173</v>
      </c>
      <c r="CJ188" s="12"/>
      <c r="CK188" s="12">
        <v>13</v>
      </c>
      <c r="DC188" s="4" t="s">
        <v>173</v>
      </c>
      <c r="DE188" s="12"/>
      <c r="DF188" s="12">
        <v>13</v>
      </c>
      <c r="DX188" s="4" t="s">
        <v>173</v>
      </c>
      <c r="DZ188" s="12"/>
      <c r="EA188" s="12">
        <v>13</v>
      </c>
      <c r="ES188" s="4" t="s">
        <v>173</v>
      </c>
      <c r="EU188" s="12"/>
      <c r="EV188" s="12">
        <v>13</v>
      </c>
      <c r="FN188" s="4" t="s">
        <v>173</v>
      </c>
      <c r="FP188" s="12">
        <v>1</v>
      </c>
      <c r="FQ188" s="12">
        <v>13</v>
      </c>
      <c r="GB188">
        <v>1</v>
      </c>
      <c r="GI188" s="4" t="s">
        <v>173</v>
      </c>
      <c r="GK188" s="12">
        <v>1</v>
      </c>
      <c r="GL188" s="12">
        <v>13</v>
      </c>
      <c r="GW188">
        <v>1</v>
      </c>
      <c r="HD188" s="4" t="s">
        <v>173</v>
      </c>
      <c r="HF188" s="12">
        <v>1</v>
      </c>
      <c r="HG188" s="12">
        <v>13</v>
      </c>
      <c r="HR188">
        <v>1</v>
      </c>
    </row>
    <row r="189" spans="1:226" x14ac:dyDescent="0.25">
      <c r="A189">
        <v>1</v>
      </c>
      <c r="B189" s="31" t="s">
        <v>174</v>
      </c>
      <c r="D189" s="3"/>
      <c r="E189" s="12">
        <v>13</v>
      </c>
      <c r="V189" s="31" t="s">
        <v>174</v>
      </c>
      <c r="X189" s="12"/>
      <c r="Y189" s="12">
        <v>13</v>
      </c>
      <c r="AQ189" s="31" t="s">
        <v>174</v>
      </c>
      <c r="AT189" s="12">
        <v>1</v>
      </c>
      <c r="AU189" s="12">
        <v>13</v>
      </c>
      <c r="BF189">
        <v>1</v>
      </c>
      <c r="BM189" s="31" t="s">
        <v>174</v>
      </c>
      <c r="BO189" s="12"/>
      <c r="BP189" s="12">
        <v>13</v>
      </c>
      <c r="CH189" s="31" t="s">
        <v>174</v>
      </c>
      <c r="CJ189" s="12"/>
      <c r="CK189" s="12">
        <v>13</v>
      </c>
      <c r="DC189" s="31" t="s">
        <v>174</v>
      </c>
      <c r="DE189" s="12"/>
      <c r="DF189" s="12">
        <v>13</v>
      </c>
      <c r="DX189" s="31" t="s">
        <v>174</v>
      </c>
      <c r="DZ189" s="12">
        <v>1</v>
      </c>
      <c r="EA189" s="12">
        <v>13</v>
      </c>
      <c r="EL189">
        <v>1</v>
      </c>
      <c r="ES189" s="31" t="s">
        <v>174</v>
      </c>
      <c r="EU189" s="12"/>
      <c r="EV189" s="12">
        <v>13</v>
      </c>
      <c r="FN189" s="31" t="s">
        <v>174</v>
      </c>
      <c r="FP189" s="12"/>
      <c r="FQ189" s="12">
        <v>13</v>
      </c>
      <c r="GI189" s="31" t="s">
        <v>174</v>
      </c>
      <c r="GK189" s="12"/>
      <c r="GL189" s="12">
        <v>13</v>
      </c>
      <c r="HD189" s="31" t="s">
        <v>174</v>
      </c>
      <c r="HF189" s="12"/>
      <c r="HG189" s="12">
        <v>13</v>
      </c>
    </row>
    <row r="190" spans="1:226" x14ac:dyDescent="0.25">
      <c r="A190">
        <v>1</v>
      </c>
      <c r="B190" s="4" t="s">
        <v>175</v>
      </c>
      <c r="D190" s="3">
        <v>1</v>
      </c>
      <c r="E190" s="12">
        <v>11</v>
      </c>
      <c r="N190">
        <v>1</v>
      </c>
      <c r="V190" s="4" t="s">
        <v>175</v>
      </c>
      <c r="X190" s="12">
        <v>1</v>
      </c>
      <c r="Y190" s="12">
        <v>11</v>
      </c>
      <c r="AH190">
        <v>1</v>
      </c>
      <c r="AQ190" s="4" t="s">
        <v>175</v>
      </c>
      <c r="AT190" s="12">
        <v>1</v>
      </c>
      <c r="AU190" s="12">
        <v>11</v>
      </c>
      <c r="BD190">
        <v>1</v>
      </c>
      <c r="BM190" s="4" t="s">
        <v>175</v>
      </c>
      <c r="BO190" s="12"/>
      <c r="BP190" s="12">
        <v>11</v>
      </c>
      <c r="CH190" s="4" t="s">
        <v>175</v>
      </c>
      <c r="CJ190" s="12"/>
      <c r="CK190" s="12">
        <v>11</v>
      </c>
      <c r="DC190" s="4" t="s">
        <v>175</v>
      </c>
      <c r="DE190" s="12"/>
      <c r="DF190" s="12">
        <v>11</v>
      </c>
      <c r="DX190" s="4" t="s">
        <v>175</v>
      </c>
      <c r="DZ190" s="12">
        <v>1</v>
      </c>
      <c r="EA190" s="12">
        <v>11</v>
      </c>
      <c r="EJ190">
        <v>1</v>
      </c>
      <c r="ES190" s="4" t="s">
        <v>175</v>
      </c>
      <c r="EU190" s="12"/>
      <c r="EV190" s="12">
        <v>11</v>
      </c>
      <c r="FN190" s="4" t="s">
        <v>175</v>
      </c>
      <c r="FP190" s="12"/>
      <c r="FQ190" s="12">
        <v>11</v>
      </c>
      <c r="GI190" s="4" t="s">
        <v>175</v>
      </c>
      <c r="GK190" s="12"/>
      <c r="GL190" s="12">
        <v>11</v>
      </c>
      <c r="HD190" s="4" t="s">
        <v>175</v>
      </c>
      <c r="HF190" s="12"/>
      <c r="HG190" s="12">
        <v>11</v>
      </c>
    </row>
    <row r="191" spans="1:226" x14ac:dyDescent="0.25">
      <c r="A191">
        <v>1</v>
      </c>
      <c r="B191" s="4" t="s">
        <v>176</v>
      </c>
      <c r="D191" s="3">
        <v>1</v>
      </c>
      <c r="E191" s="12">
        <v>9</v>
      </c>
      <c r="L191">
        <v>1</v>
      </c>
      <c r="V191" s="4" t="s">
        <v>176</v>
      </c>
      <c r="X191" s="12">
        <v>1</v>
      </c>
      <c r="Y191" s="12">
        <v>9</v>
      </c>
      <c r="AF191">
        <v>1</v>
      </c>
      <c r="AQ191" s="4" t="s">
        <v>176</v>
      </c>
      <c r="AT191" s="12">
        <v>1</v>
      </c>
      <c r="AU191" s="12">
        <v>9</v>
      </c>
      <c r="BB191">
        <v>1</v>
      </c>
      <c r="BM191" s="4" t="s">
        <v>176</v>
      </c>
      <c r="BO191" s="12">
        <v>1</v>
      </c>
      <c r="BP191" s="12">
        <v>9</v>
      </c>
      <c r="BW191">
        <v>1</v>
      </c>
      <c r="CH191" s="4" t="s">
        <v>176</v>
      </c>
      <c r="CJ191" s="12">
        <v>1</v>
      </c>
      <c r="CK191" s="12">
        <v>9</v>
      </c>
      <c r="CR191">
        <v>1</v>
      </c>
      <c r="DC191" s="4" t="s">
        <v>176</v>
      </c>
      <c r="DE191" s="12">
        <v>1</v>
      </c>
      <c r="DF191" s="12">
        <v>9</v>
      </c>
      <c r="DM191">
        <v>1</v>
      </c>
      <c r="DX191" s="4" t="s">
        <v>176</v>
      </c>
      <c r="DZ191" s="12">
        <v>1</v>
      </c>
      <c r="EA191" s="12">
        <v>9</v>
      </c>
      <c r="EH191">
        <v>1</v>
      </c>
      <c r="ES191" s="4" t="s">
        <v>176</v>
      </c>
      <c r="EU191" s="12">
        <v>1</v>
      </c>
      <c r="EV191" s="12">
        <v>9</v>
      </c>
      <c r="FC191">
        <v>1</v>
      </c>
      <c r="FN191" s="4" t="s">
        <v>176</v>
      </c>
      <c r="FP191" s="12">
        <v>1</v>
      </c>
      <c r="FQ191" s="12">
        <v>9</v>
      </c>
      <c r="FX191">
        <v>1</v>
      </c>
      <c r="GI191" s="4" t="s">
        <v>176</v>
      </c>
      <c r="GK191" s="12">
        <v>1</v>
      </c>
      <c r="GL191" s="12">
        <v>9</v>
      </c>
      <c r="GS191">
        <v>1</v>
      </c>
      <c r="HD191" s="4" t="s">
        <v>176</v>
      </c>
      <c r="HF191" s="12">
        <v>1</v>
      </c>
      <c r="HG191" s="12">
        <v>9</v>
      </c>
      <c r="HN191">
        <v>1</v>
      </c>
    </row>
    <row r="192" spans="1:226" x14ac:dyDescent="0.25">
      <c r="A192">
        <v>1</v>
      </c>
      <c r="B192" s="4" t="s">
        <v>177</v>
      </c>
      <c r="D192" s="3">
        <v>1</v>
      </c>
      <c r="E192" s="12">
        <v>8</v>
      </c>
      <c r="K192">
        <v>1</v>
      </c>
      <c r="V192" s="4" t="s">
        <v>177</v>
      </c>
      <c r="X192" s="12">
        <v>1</v>
      </c>
      <c r="Y192" s="12">
        <v>8</v>
      </c>
      <c r="AE192">
        <v>1</v>
      </c>
      <c r="AQ192" s="4" t="s">
        <v>177</v>
      </c>
      <c r="AT192" s="12">
        <v>1</v>
      </c>
      <c r="AU192" s="12">
        <v>8</v>
      </c>
      <c r="BA192">
        <v>1</v>
      </c>
      <c r="BM192" s="4" t="s">
        <v>177</v>
      </c>
      <c r="BO192" s="12">
        <v>1</v>
      </c>
      <c r="BP192" s="12">
        <v>8</v>
      </c>
      <c r="BV192">
        <v>1</v>
      </c>
      <c r="CH192" s="4" t="s">
        <v>177</v>
      </c>
      <c r="CJ192" s="12">
        <v>1</v>
      </c>
      <c r="CK192" s="12">
        <v>8</v>
      </c>
      <c r="CQ192">
        <v>1</v>
      </c>
      <c r="DC192" s="4" t="s">
        <v>177</v>
      </c>
      <c r="DE192" s="12">
        <v>1</v>
      </c>
      <c r="DF192" s="12">
        <v>8</v>
      </c>
      <c r="DL192">
        <v>1</v>
      </c>
      <c r="DX192" s="4" t="s">
        <v>177</v>
      </c>
      <c r="DZ192" s="12">
        <v>1</v>
      </c>
      <c r="EA192" s="12">
        <v>8</v>
      </c>
      <c r="EG192">
        <v>1</v>
      </c>
      <c r="ES192" s="4" t="s">
        <v>177</v>
      </c>
      <c r="EU192" s="12"/>
      <c r="EV192" s="12">
        <v>8</v>
      </c>
      <c r="FN192" s="4" t="s">
        <v>177</v>
      </c>
      <c r="FP192" s="12">
        <v>1</v>
      </c>
      <c r="FQ192" s="12">
        <v>8</v>
      </c>
      <c r="FW192">
        <v>1</v>
      </c>
      <c r="GI192" s="4" t="s">
        <v>177</v>
      </c>
      <c r="GK192" s="12">
        <v>1</v>
      </c>
      <c r="GL192" s="12">
        <v>8</v>
      </c>
      <c r="GR192">
        <v>1</v>
      </c>
      <c r="HD192" s="4" t="s">
        <v>177</v>
      </c>
      <c r="HF192" s="12">
        <v>1</v>
      </c>
      <c r="HG192" s="12">
        <v>8</v>
      </c>
      <c r="HM192">
        <v>1</v>
      </c>
    </row>
    <row r="193" spans="1:224" x14ac:dyDescent="0.25">
      <c r="A193">
        <v>1</v>
      </c>
      <c r="B193" s="4" t="s">
        <v>178</v>
      </c>
      <c r="D193" s="3"/>
      <c r="E193" s="12">
        <v>14</v>
      </c>
      <c r="V193" s="4" t="s">
        <v>178</v>
      </c>
      <c r="X193" s="12"/>
      <c r="Y193" s="12">
        <v>14</v>
      </c>
      <c r="AQ193" s="4" t="s">
        <v>178</v>
      </c>
      <c r="AT193" s="43">
        <v>1</v>
      </c>
      <c r="AU193" s="12">
        <v>14</v>
      </c>
      <c r="BG193">
        <v>1</v>
      </c>
      <c r="BM193" s="4" t="s">
        <v>178</v>
      </c>
      <c r="BO193" s="43">
        <v>1</v>
      </c>
      <c r="BP193" s="12">
        <v>14</v>
      </c>
      <c r="CB193">
        <v>1</v>
      </c>
      <c r="CH193" s="4" t="s">
        <v>178</v>
      </c>
      <c r="CJ193" s="12"/>
      <c r="CK193" s="12">
        <v>14</v>
      </c>
      <c r="DC193" s="4" t="s">
        <v>178</v>
      </c>
      <c r="DE193" s="12"/>
      <c r="DF193" s="12">
        <v>14</v>
      </c>
      <c r="DX193" s="4" t="s">
        <v>178</v>
      </c>
      <c r="DZ193" s="12"/>
      <c r="EA193" s="12">
        <v>14</v>
      </c>
      <c r="ES193" s="4" t="s">
        <v>178</v>
      </c>
      <c r="EU193" s="12"/>
      <c r="EV193" s="12">
        <v>14</v>
      </c>
      <c r="FN193" s="4" t="s">
        <v>178</v>
      </c>
      <c r="FP193" s="12">
        <v>1</v>
      </c>
      <c r="FQ193" s="12">
        <v>14</v>
      </c>
      <c r="GC193">
        <v>1</v>
      </c>
      <c r="GI193" s="4" t="s">
        <v>178</v>
      </c>
      <c r="GK193" s="12">
        <v>1</v>
      </c>
      <c r="GL193" s="12">
        <v>14</v>
      </c>
      <c r="GX193">
        <v>1</v>
      </c>
      <c r="HD193" s="4" t="s">
        <v>178</v>
      </c>
      <c r="HF193" s="12"/>
      <c r="HG193" s="12">
        <v>14</v>
      </c>
    </row>
    <row r="194" spans="1:224" x14ac:dyDescent="0.25">
      <c r="A194">
        <v>1</v>
      </c>
      <c r="B194" s="4" t="s">
        <v>179</v>
      </c>
      <c r="D194" s="3"/>
      <c r="E194" s="12">
        <v>10</v>
      </c>
      <c r="V194" s="4" t="s">
        <v>179</v>
      </c>
      <c r="X194" s="12"/>
      <c r="Y194" s="12">
        <v>10</v>
      </c>
      <c r="AQ194" s="4" t="s">
        <v>179</v>
      </c>
      <c r="AT194" s="12">
        <v>1</v>
      </c>
      <c r="AU194" s="12">
        <v>10</v>
      </c>
      <c r="BC194">
        <v>1</v>
      </c>
      <c r="BM194" s="4" t="s">
        <v>179</v>
      </c>
      <c r="BO194" s="12"/>
      <c r="BP194" s="12">
        <v>10</v>
      </c>
      <c r="CH194" s="4" t="s">
        <v>179</v>
      </c>
      <c r="CJ194" s="12"/>
      <c r="CK194" s="12">
        <v>10</v>
      </c>
      <c r="DC194" s="4" t="s">
        <v>179</v>
      </c>
      <c r="DE194" s="12"/>
      <c r="DF194" s="12">
        <v>10</v>
      </c>
      <c r="DX194" s="4" t="s">
        <v>179</v>
      </c>
      <c r="DZ194" s="12">
        <v>1</v>
      </c>
      <c r="EA194" s="12">
        <v>10</v>
      </c>
      <c r="EI194">
        <v>1</v>
      </c>
      <c r="ES194" s="4" t="s">
        <v>179</v>
      </c>
      <c r="EU194" s="12">
        <v>1</v>
      </c>
      <c r="EV194" s="12">
        <v>10</v>
      </c>
      <c r="FD194">
        <v>1</v>
      </c>
      <c r="FN194" s="4" t="s">
        <v>179</v>
      </c>
      <c r="FP194" s="12">
        <v>1</v>
      </c>
      <c r="FQ194" s="12">
        <v>10</v>
      </c>
      <c r="FY194">
        <v>1</v>
      </c>
      <c r="GI194" s="4" t="s">
        <v>179</v>
      </c>
      <c r="GK194" s="12"/>
      <c r="GL194" s="12">
        <v>10</v>
      </c>
      <c r="HD194" s="4" t="s">
        <v>179</v>
      </c>
      <c r="HF194" s="12"/>
      <c r="HG194" s="12">
        <v>10</v>
      </c>
    </row>
    <row r="195" spans="1:224" x14ac:dyDescent="0.25">
      <c r="A195">
        <v>1</v>
      </c>
      <c r="B195" s="4" t="s">
        <v>180</v>
      </c>
      <c r="D195" s="3">
        <v>1</v>
      </c>
      <c r="E195" s="12">
        <v>10</v>
      </c>
      <c r="M195">
        <v>1</v>
      </c>
      <c r="V195" s="4" t="s">
        <v>180</v>
      </c>
      <c r="X195" s="12">
        <v>1</v>
      </c>
      <c r="Y195" s="12">
        <v>10</v>
      </c>
      <c r="AG195">
        <v>1</v>
      </c>
      <c r="AQ195" s="4" t="s">
        <v>180</v>
      </c>
      <c r="AT195" s="12">
        <v>1</v>
      </c>
      <c r="AU195" s="12">
        <v>10</v>
      </c>
      <c r="BC195">
        <v>1</v>
      </c>
      <c r="BM195" s="4" t="s">
        <v>180</v>
      </c>
      <c r="BO195" s="12"/>
      <c r="BP195" s="12">
        <v>10</v>
      </c>
      <c r="CH195" s="4" t="s">
        <v>180</v>
      </c>
      <c r="CJ195" s="12">
        <v>1</v>
      </c>
      <c r="CK195" s="12">
        <v>10</v>
      </c>
      <c r="CS195">
        <v>1</v>
      </c>
      <c r="DC195" s="4" t="s">
        <v>180</v>
      </c>
      <c r="DE195" s="12">
        <v>1</v>
      </c>
      <c r="DF195" s="12">
        <v>10</v>
      </c>
      <c r="DN195">
        <v>1</v>
      </c>
      <c r="DX195" s="4" t="s">
        <v>180</v>
      </c>
      <c r="DZ195" s="12">
        <v>1</v>
      </c>
      <c r="EA195" s="12">
        <v>10</v>
      </c>
      <c r="EI195">
        <v>1</v>
      </c>
      <c r="ES195" s="4" t="s">
        <v>180</v>
      </c>
      <c r="EU195" s="12">
        <v>1</v>
      </c>
      <c r="EV195" s="12">
        <v>10</v>
      </c>
      <c r="FD195">
        <v>1</v>
      </c>
      <c r="FN195" s="4" t="s">
        <v>180</v>
      </c>
      <c r="FP195" s="12"/>
      <c r="FQ195" s="12">
        <v>10</v>
      </c>
      <c r="GI195" s="4" t="s">
        <v>180</v>
      </c>
      <c r="GK195" s="12"/>
      <c r="GL195" s="12">
        <v>10</v>
      </c>
      <c r="HD195" s="4" t="s">
        <v>180</v>
      </c>
      <c r="HF195" s="12"/>
      <c r="HG195" s="12">
        <v>10</v>
      </c>
    </row>
    <row r="196" spans="1:224" x14ac:dyDescent="0.25">
      <c r="A196">
        <v>1</v>
      </c>
      <c r="B196" s="4" t="s">
        <v>327</v>
      </c>
      <c r="D196" s="3"/>
      <c r="E196" s="12">
        <v>11</v>
      </c>
      <c r="V196" s="4" t="s">
        <v>327</v>
      </c>
      <c r="X196" s="12"/>
      <c r="Y196" s="12">
        <v>11</v>
      </c>
      <c r="AQ196" s="4" t="s">
        <v>327</v>
      </c>
      <c r="AT196" s="12"/>
      <c r="AU196" s="12">
        <v>11</v>
      </c>
      <c r="BM196" s="4" t="s">
        <v>327</v>
      </c>
      <c r="BO196" s="43">
        <v>1</v>
      </c>
      <c r="BP196" s="12">
        <v>11</v>
      </c>
      <c r="BY196">
        <v>1</v>
      </c>
      <c r="CH196" s="4" t="s">
        <v>327</v>
      </c>
      <c r="CJ196" s="12"/>
      <c r="CK196" s="12">
        <v>11</v>
      </c>
      <c r="DC196" s="4" t="s">
        <v>327</v>
      </c>
      <c r="DE196" s="12"/>
      <c r="DF196" s="12">
        <v>11</v>
      </c>
      <c r="DX196" s="4" t="s">
        <v>327</v>
      </c>
      <c r="DZ196" s="12"/>
      <c r="EA196" s="12">
        <v>11</v>
      </c>
      <c r="ES196" s="4" t="s">
        <v>327</v>
      </c>
      <c r="EU196" s="12"/>
      <c r="EV196" s="12">
        <v>11</v>
      </c>
      <c r="FN196" s="4" t="s">
        <v>327</v>
      </c>
      <c r="FP196" s="12">
        <v>1</v>
      </c>
      <c r="FQ196" s="12">
        <v>11</v>
      </c>
      <c r="FZ196">
        <v>1</v>
      </c>
      <c r="GI196" s="4" t="s">
        <v>327</v>
      </c>
      <c r="GK196" s="12">
        <v>1</v>
      </c>
      <c r="GL196" s="12">
        <v>11</v>
      </c>
      <c r="GU196">
        <v>1</v>
      </c>
      <c r="HD196" s="4" t="s">
        <v>327</v>
      </c>
      <c r="HF196" s="12">
        <v>1</v>
      </c>
      <c r="HG196" s="12">
        <v>11</v>
      </c>
      <c r="HP196">
        <v>1</v>
      </c>
    </row>
    <row r="197" spans="1:224" x14ac:dyDescent="0.25">
      <c r="A197">
        <v>1</v>
      </c>
      <c r="B197" s="4" t="s">
        <v>264</v>
      </c>
      <c r="D197" s="3"/>
      <c r="E197" s="12">
        <v>6</v>
      </c>
      <c r="V197" s="4" t="s">
        <v>264</v>
      </c>
      <c r="X197" s="12"/>
      <c r="Y197" s="12">
        <v>6</v>
      </c>
      <c r="AQ197" s="4" t="s">
        <v>264</v>
      </c>
      <c r="AT197" s="12">
        <v>1</v>
      </c>
      <c r="AU197" s="12">
        <v>6</v>
      </c>
      <c r="AY197">
        <v>1</v>
      </c>
      <c r="BM197" s="4" t="s">
        <v>264</v>
      </c>
      <c r="BO197" s="12">
        <v>1</v>
      </c>
      <c r="BP197" s="12">
        <v>6</v>
      </c>
      <c r="BT197">
        <v>1</v>
      </c>
      <c r="CH197" s="4" t="s">
        <v>264</v>
      </c>
      <c r="CJ197" s="12"/>
      <c r="CK197" s="12">
        <v>6</v>
      </c>
      <c r="DC197" s="4" t="s">
        <v>264</v>
      </c>
      <c r="DE197" s="12"/>
      <c r="DF197" s="12">
        <v>6</v>
      </c>
      <c r="DX197" s="4" t="s">
        <v>264</v>
      </c>
      <c r="DZ197" s="12"/>
      <c r="EA197" s="12">
        <v>6</v>
      </c>
      <c r="ES197" s="4" t="s">
        <v>264</v>
      </c>
      <c r="EU197" s="12">
        <v>1</v>
      </c>
      <c r="EV197" s="12">
        <v>6</v>
      </c>
      <c r="EZ197">
        <v>1</v>
      </c>
      <c r="FN197" s="4" t="s">
        <v>264</v>
      </c>
      <c r="FP197" s="12"/>
      <c r="FQ197" s="12">
        <v>6</v>
      </c>
      <c r="GI197" s="4" t="s">
        <v>264</v>
      </c>
      <c r="GK197" s="12"/>
      <c r="GL197" s="12">
        <v>6</v>
      </c>
      <c r="HD197" s="4" t="s">
        <v>264</v>
      </c>
      <c r="HF197" s="12"/>
      <c r="HG197" s="12">
        <v>6</v>
      </c>
    </row>
    <row r="198" spans="1:224" x14ac:dyDescent="0.25">
      <c r="A198">
        <v>1</v>
      </c>
      <c r="B198" s="31" t="s">
        <v>252</v>
      </c>
      <c r="D198" s="44">
        <v>1</v>
      </c>
      <c r="E198" s="12">
        <v>15</v>
      </c>
      <c r="R198">
        <v>1</v>
      </c>
      <c r="V198" s="31" t="s">
        <v>252</v>
      </c>
      <c r="X198" s="43">
        <v>1</v>
      </c>
      <c r="Y198" s="12">
        <v>15</v>
      </c>
      <c r="AL198">
        <v>1</v>
      </c>
      <c r="AQ198" s="31" t="s">
        <v>252</v>
      </c>
      <c r="AT198" s="12"/>
      <c r="AU198" s="12">
        <v>15</v>
      </c>
      <c r="BM198" s="31" t="s">
        <v>252</v>
      </c>
      <c r="BO198" s="12"/>
      <c r="BP198" s="12">
        <v>15</v>
      </c>
      <c r="CH198" s="31" t="s">
        <v>252</v>
      </c>
      <c r="CJ198" s="12"/>
      <c r="CK198" s="12">
        <v>15</v>
      </c>
      <c r="DC198" s="31" t="s">
        <v>252</v>
      </c>
      <c r="DE198" s="12"/>
      <c r="DF198" s="12">
        <v>15</v>
      </c>
      <c r="DX198" s="31" t="s">
        <v>252</v>
      </c>
      <c r="DZ198" s="12">
        <v>1</v>
      </c>
      <c r="EA198" s="12">
        <v>15</v>
      </c>
      <c r="EN198">
        <v>1</v>
      </c>
      <c r="ES198" s="31" t="s">
        <v>252</v>
      </c>
      <c r="EU198" s="12"/>
      <c r="EV198" s="12">
        <v>15</v>
      </c>
      <c r="FN198" s="31" t="s">
        <v>252</v>
      </c>
      <c r="FP198" s="12"/>
      <c r="FQ198" s="12">
        <v>15</v>
      </c>
      <c r="GI198" s="31" t="s">
        <v>252</v>
      </c>
      <c r="GK198" s="12"/>
      <c r="GL198" s="12">
        <v>15</v>
      </c>
      <c r="HD198" s="31" t="s">
        <v>252</v>
      </c>
      <c r="HF198" s="12"/>
      <c r="HG198" s="12">
        <v>15</v>
      </c>
    </row>
    <row r="199" spans="1:224" x14ac:dyDescent="0.25">
      <c r="A199">
        <v>1</v>
      </c>
      <c r="B199" s="31" t="s">
        <v>253</v>
      </c>
      <c r="D199" s="3"/>
      <c r="E199" s="12">
        <v>14</v>
      </c>
      <c r="V199" s="31" t="s">
        <v>253</v>
      </c>
      <c r="X199" s="43">
        <v>1</v>
      </c>
      <c r="Y199" s="12">
        <v>14</v>
      </c>
      <c r="AK199">
        <v>1</v>
      </c>
      <c r="AQ199" s="31" t="s">
        <v>253</v>
      </c>
      <c r="AT199" s="43">
        <v>1</v>
      </c>
      <c r="AU199" s="12">
        <v>14</v>
      </c>
      <c r="BG199">
        <v>1</v>
      </c>
      <c r="BM199" s="31" t="s">
        <v>253</v>
      </c>
      <c r="BO199" s="12"/>
      <c r="BP199" s="12">
        <v>14</v>
      </c>
      <c r="CH199" s="31" t="s">
        <v>253</v>
      </c>
      <c r="CJ199" s="12"/>
      <c r="CK199" s="12">
        <v>14</v>
      </c>
      <c r="DC199" s="31" t="s">
        <v>253</v>
      </c>
      <c r="DE199" s="12"/>
      <c r="DF199" s="12">
        <v>14</v>
      </c>
      <c r="DX199" s="31" t="s">
        <v>253</v>
      </c>
      <c r="DZ199" s="12">
        <v>1</v>
      </c>
      <c r="EA199" s="12">
        <v>14</v>
      </c>
      <c r="EM199">
        <v>1</v>
      </c>
      <c r="ES199" s="31" t="s">
        <v>253</v>
      </c>
      <c r="EU199" s="12"/>
      <c r="EV199" s="12">
        <v>14</v>
      </c>
      <c r="FN199" s="31" t="s">
        <v>253</v>
      </c>
      <c r="FP199" s="12"/>
      <c r="FQ199" s="12">
        <v>14</v>
      </c>
      <c r="GI199" s="31" t="s">
        <v>253</v>
      </c>
      <c r="GK199" s="12"/>
      <c r="GL199" s="12">
        <v>14</v>
      </c>
      <c r="HD199" s="31" t="s">
        <v>253</v>
      </c>
      <c r="HF199" s="12"/>
      <c r="HG199" s="12">
        <v>14</v>
      </c>
    </row>
    <row r="200" spans="1:224" x14ac:dyDescent="0.25">
      <c r="A200">
        <v>1</v>
      </c>
      <c r="B200" s="31" t="s">
        <v>294</v>
      </c>
      <c r="D200" s="3"/>
      <c r="E200" s="12">
        <v>13</v>
      </c>
      <c r="V200" s="31" t="s">
        <v>294</v>
      </c>
      <c r="X200" s="12"/>
      <c r="Y200" s="12">
        <v>13</v>
      </c>
      <c r="AQ200" s="31" t="s">
        <v>294</v>
      </c>
      <c r="AT200" s="12"/>
      <c r="AU200" s="12">
        <v>13</v>
      </c>
      <c r="BM200" s="31" t="s">
        <v>294</v>
      </c>
      <c r="BO200" s="12"/>
      <c r="BP200" s="12">
        <v>13</v>
      </c>
      <c r="CH200" s="31" t="s">
        <v>294</v>
      </c>
      <c r="CJ200" s="12"/>
      <c r="CK200" s="12">
        <v>13</v>
      </c>
      <c r="DC200" s="31" t="s">
        <v>294</v>
      </c>
      <c r="DE200" s="12"/>
      <c r="DF200" s="12">
        <v>13</v>
      </c>
      <c r="DX200" s="31" t="s">
        <v>294</v>
      </c>
      <c r="DZ200" s="12"/>
      <c r="EA200" s="12">
        <v>13</v>
      </c>
      <c r="ES200" s="31" t="s">
        <v>294</v>
      </c>
      <c r="EU200" s="12"/>
      <c r="EV200" s="12">
        <v>13</v>
      </c>
      <c r="FN200" s="31" t="s">
        <v>294</v>
      </c>
      <c r="FP200" s="12">
        <v>1</v>
      </c>
      <c r="FQ200" s="12">
        <v>13</v>
      </c>
      <c r="GB200">
        <v>1</v>
      </c>
      <c r="GI200" s="31" t="s">
        <v>294</v>
      </c>
      <c r="GK200" s="12"/>
      <c r="GL200" s="12">
        <v>13</v>
      </c>
      <c r="HD200" s="31" t="s">
        <v>294</v>
      </c>
      <c r="HF200" s="12"/>
      <c r="HG200" s="12">
        <v>13</v>
      </c>
    </row>
    <row r="201" spans="1:224" x14ac:dyDescent="0.25">
      <c r="A201">
        <v>1</v>
      </c>
      <c r="B201" s="31" t="s">
        <v>254</v>
      </c>
      <c r="D201" s="3"/>
      <c r="E201" s="12">
        <v>13</v>
      </c>
      <c r="V201" s="31" t="s">
        <v>254</v>
      </c>
      <c r="X201" s="12"/>
      <c r="Y201" s="12">
        <v>13</v>
      </c>
      <c r="AQ201" s="31" t="s">
        <v>254</v>
      </c>
      <c r="AT201" s="43">
        <v>1</v>
      </c>
      <c r="AU201" s="12">
        <v>13</v>
      </c>
      <c r="BF201">
        <v>1</v>
      </c>
      <c r="BM201" s="31" t="s">
        <v>254</v>
      </c>
      <c r="BO201" s="12"/>
      <c r="BP201" s="12">
        <v>13</v>
      </c>
      <c r="CH201" s="31" t="s">
        <v>254</v>
      </c>
      <c r="CJ201" s="12"/>
      <c r="CK201" s="12">
        <v>13</v>
      </c>
      <c r="DC201" s="31" t="s">
        <v>254</v>
      </c>
      <c r="DE201" s="12"/>
      <c r="DF201" s="12">
        <v>13</v>
      </c>
      <c r="DX201" s="31" t="s">
        <v>254</v>
      </c>
      <c r="DZ201" s="12">
        <v>1</v>
      </c>
      <c r="EA201" s="12">
        <v>13</v>
      </c>
      <c r="EL201">
        <v>1</v>
      </c>
      <c r="ES201" s="31" t="s">
        <v>254</v>
      </c>
      <c r="EU201" s="12"/>
      <c r="EV201" s="12">
        <v>13</v>
      </c>
      <c r="FN201" s="31" t="s">
        <v>254</v>
      </c>
      <c r="FP201" s="12"/>
      <c r="FQ201" s="12">
        <v>13</v>
      </c>
      <c r="GI201" s="31" t="s">
        <v>254</v>
      </c>
      <c r="GK201" s="12"/>
      <c r="GL201" s="12">
        <v>13</v>
      </c>
      <c r="HD201" s="31" t="s">
        <v>254</v>
      </c>
      <c r="HF201" s="12"/>
      <c r="HG201" s="12">
        <v>13</v>
      </c>
    </row>
    <row r="202" spans="1:224" x14ac:dyDescent="0.25">
      <c r="A202">
        <v>1</v>
      </c>
      <c r="B202" s="4" t="s">
        <v>181</v>
      </c>
      <c r="D202" s="3">
        <v>1</v>
      </c>
      <c r="E202" s="12">
        <v>5</v>
      </c>
      <c r="H202">
        <v>1</v>
      </c>
      <c r="V202" s="4" t="s">
        <v>181</v>
      </c>
      <c r="X202" s="12"/>
      <c r="Y202" s="12">
        <v>5</v>
      </c>
      <c r="AQ202" s="4" t="s">
        <v>181</v>
      </c>
      <c r="AT202" s="12">
        <v>1</v>
      </c>
      <c r="AU202" s="12">
        <v>5</v>
      </c>
      <c r="AX202">
        <v>1</v>
      </c>
      <c r="BM202" s="4" t="s">
        <v>181</v>
      </c>
      <c r="BO202" s="12">
        <v>1</v>
      </c>
      <c r="BP202" s="12">
        <v>5</v>
      </c>
      <c r="BS202">
        <v>1</v>
      </c>
      <c r="CH202" s="4" t="s">
        <v>181</v>
      </c>
      <c r="CJ202" s="12">
        <v>1</v>
      </c>
      <c r="CK202" s="12">
        <v>5</v>
      </c>
      <c r="CN202">
        <v>1</v>
      </c>
      <c r="DC202" s="4" t="s">
        <v>181</v>
      </c>
      <c r="DE202" s="12"/>
      <c r="DF202" s="12">
        <v>5</v>
      </c>
      <c r="DX202" s="4" t="s">
        <v>181</v>
      </c>
      <c r="DZ202" s="12">
        <v>1</v>
      </c>
      <c r="EA202" s="12">
        <v>5</v>
      </c>
      <c r="ED202">
        <v>1</v>
      </c>
      <c r="ES202" s="4" t="s">
        <v>181</v>
      </c>
      <c r="EU202" s="12">
        <v>1</v>
      </c>
      <c r="EV202" s="12">
        <v>5</v>
      </c>
      <c r="EY202">
        <v>1</v>
      </c>
      <c r="FN202" s="4" t="s">
        <v>181</v>
      </c>
      <c r="FP202" s="12"/>
      <c r="FQ202" s="12">
        <v>5</v>
      </c>
      <c r="GI202" s="4" t="s">
        <v>181</v>
      </c>
      <c r="GK202" s="12"/>
      <c r="GL202" s="12">
        <v>5</v>
      </c>
      <c r="HD202" s="4" t="s">
        <v>181</v>
      </c>
      <c r="HF202" s="12">
        <v>1</v>
      </c>
      <c r="HG202" s="12">
        <v>5</v>
      </c>
      <c r="HJ202">
        <v>1</v>
      </c>
    </row>
    <row r="203" spans="1:224" x14ac:dyDescent="0.25">
      <c r="A203">
        <v>1</v>
      </c>
      <c r="B203" s="31" t="s">
        <v>326</v>
      </c>
      <c r="D203" s="3"/>
      <c r="E203" s="12">
        <v>14</v>
      </c>
      <c r="V203" s="31" t="s">
        <v>326</v>
      </c>
      <c r="X203" s="12"/>
      <c r="Y203" s="12">
        <v>14</v>
      </c>
      <c r="AQ203" s="31" t="s">
        <v>326</v>
      </c>
      <c r="AT203" s="12"/>
      <c r="AU203" s="12">
        <v>14</v>
      </c>
      <c r="BM203" s="31" t="s">
        <v>326</v>
      </c>
      <c r="BO203" s="12"/>
      <c r="BP203" s="12">
        <v>14</v>
      </c>
      <c r="CH203" s="31" t="s">
        <v>326</v>
      </c>
      <c r="CJ203" s="12"/>
      <c r="CK203" s="12">
        <v>14</v>
      </c>
      <c r="DC203" s="31" t="s">
        <v>326</v>
      </c>
      <c r="DE203" s="12"/>
      <c r="DF203" s="12">
        <v>14</v>
      </c>
      <c r="DX203" s="31" t="s">
        <v>326</v>
      </c>
      <c r="DZ203" s="12"/>
      <c r="EA203" s="12">
        <v>14</v>
      </c>
      <c r="ES203" s="31" t="s">
        <v>326</v>
      </c>
      <c r="EU203" s="12"/>
      <c r="EV203" s="12">
        <v>14</v>
      </c>
      <c r="FN203" s="31" t="s">
        <v>326</v>
      </c>
      <c r="FP203" s="12"/>
      <c r="FQ203" s="12">
        <v>14</v>
      </c>
      <c r="GI203" s="31" t="s">
        <v>326</v>
      </c>
      <c r="GK203" s="12">
        <v>1</v>
      </c>
      <c r="GL203" s="12">
        <v>14</v>
      </c>
      <c r="GX203">
        <v>1</v>
      </c>
      <c r="HD203" s="31" t="s">
        <v>326</v>
      </c>
      <c r="HF203" s="12"/>
      <c r="HG203" s="12">
        <v>14</v>
      </c>
    </row>
    <row r="204" spans="1:224" x14ac:dyDescent="0.25">
      <c r="A204">
        <v>1</v>
      </c>
      <c r="B204" s="4" t="s">
        <v>182</v>
      </c>
      <c r="D204" s="3"/>
      <c r="E204" s="12">
        <v>11</v>
      </c>
      <c r="V204" s="4" t="s">
        <v>182</v>
      </c>
      <c r="X204" s="12"/>
      <c r="Y204" s="12">
        <v>11</v>
      </c>
      <c r="AQ204" s="4" t="s">
        <v>182</v>
      </c>
      <c r="AT204" s="12">
        <v>1</v>
      </c>
      <c r="AU204" s="12">
        <v>11</v>
      </c>
      <c r="BD204">
        <v>1</v>
      </c>
      <c r="BM204" s="4" t="s">
        <v>182</v>
      </c>
      <c r="BO204" s="12">
        <v>1</v>
      </c>
      <c r="BP204" s="12">
        <v>11</v>
      </c>
      <c r="BY204">
        <v>1</v>
      </c>
      <c r="CH204" s="4" t="s">
        <v>182</v>
      </c>
      <c r="CJ204" s="12"/>
      <c r="CK204" s="12">
        <v>11</v>
      </c>
      <c r="DC204" s="4" t="s">
        <v>182</v>
      </c>
      <c r="DE204" s="12"/>
      <c r="DF204" s="12">
        <v>11</v>
      </c>
      <c r="DX204" s="4" t="s">
        <v>182</v>
      </c>
      <c r="DZ204" s="12"/>
      <c r="EA204" s="12">
        <v>11</v>
      </c>
      <c r="ES204" s="4" t="s">
        <v>182</v>
      </c>
      <c r="EU204" s="12"/>
      <c r="EV204" s="12">
        <v>11</v>
      </c>
      <c r="FN204" s="4" t="s">
        <v>182</v>
      </c>
      <c r="FP204" s="12">
        <v>1</v>
      </c>
      <c r="FQ204" s="12">
        <v>11</v>
      </c>
      <c r="FZ204">
        <v>1</v>
      </c>
      <c r="GI204" s="4" t="s">
        <v>182</v>
      </c>
      <c r="GK204" s="12">
        <v>1</v>
      </c>
      <c r="GL204" s="12">
        <v>11</v>
      </c>
      <c r="GU204">
        <v>1</v>
      </c>
      <c r="HD204" s="4" t="s">
        <v>182</v>
      </c>
      <c r="HF204" s="12"/>
      <c r="HG204" s="12">
        <v>11</v>
      </c>
    </row>
    <row r="205" spans="1:224" x14ac:dyDescent="0.25">
      <c r="A205">
        <v>1</v>
      </c>
      <c r="B205" s="33" t="s">
        <v>243</v>
      </c>
      <c r="D205" s="3"/>
      <c r="E205" s="12">
        <v>12</v>
      </c>
      <c r="V205" s="33" t="s">
        <v>243</v>
      </c>
      <c r="X205" s="12"/>
      <c r="Y205" s="12">
        <v>12</v>
      </c>
      <c r="AQ205" s="33" t="s">
        <v>243</v>
      </c>
      <c r="AT205" s="12"/>
      <c r="AU205" s="12">
        <v>12</v>
      </c>
      <c r="BM205" s="33" t="s">
        <v>243</v>
      </c>
      <c r="BO205" s="12"/>
      <c r="BP205" s="12">
        <v>12</v>
      </c>
      <c r="CH205" s="33" t="s">
        <v>243</v>
      </c>
      <c r="CJ205" s="12"/>
      <c r="CK205" s="12">
        <v>12</v>
      </c>
      <c r="DC205" s="33" t="s">
        <v>243</v>
      </c>
      <c r="DE205" s="12"/>
      <c r="DF205" s="12">
        <v>12</v>
      </c>
      <c r="DX205" s="33" t="s">
        <v>243</v>
      </c>
      <c r="DZ205" s="12"/>
      <c r="EA205" s="12">
        <v>12</v>
      </c>
      <c r="ES205" s="33" t="s">
        <v>243</v>
      </c>
      <c r="EU205" s="12"/>
      <c r="EV205" s="12">
        <v>12</v>
      </c>
      <c r="FN205" s="33" t="s">
        <v>243</v>
      </c>
      <c r="FP205" s="12"/>
      <c r="FQ205" s="12">
        <v>12</v>
      </c>
      <c r="GI205" s="33" t="s">
        <v>243</v>
      </c>
      <c r="GK205" s="12">
        <v>1</v>
      </c>
      <c r="GL205" s="12">
        <v>12</v>
      </c>
      <c r="GV205">
        <v>1</v>
      </c>
      <c r="HD205" s="33" t="s">
        <v>243</v>
      </c>
      <c r="HF205" s="12"/>
      <c r="HG205" s="12">
        <v>12</v>
      </c>
    </row>
    <row r="206" spans="1:224" x14ac:dyDescent="0.25">
      <c r="A206">
        <v>1</v>
      </c>
      <c r="B206" s="31" t="s">
        <v>183</v>
      </c>
      <c r="D206" s="3"/>
      <c r="E206" s="12">
        <v>13</v>
      </c>
      <c r="V206" s="31" t="s">
        <v>183</v>
      </c>
      <c r="X206" s="12"/>
      <c r="Y206" s="12">
        <v>13</v>
      </c>
      <c r="AQ206" s="31" t="s">
        <v>183</v>
      </c>
      <c r="AT206" s="12"/>
      <c r="AU206" s="12">
        <v>13</v>
      </c>
      <c r="BM206" s="31" t="s">
        <v>183</v>
      </c>
      <c r="BO206" s="12"/>
      <c r="BP206" s="12">
        <v>13</v>
      </c>
      <c r="CH206" s="31" t="s">
        <v>183</v>
      </c>
      <c r="CJ206" s="12"/>
      <c r="CK206" s="12">
        <v>13</v>
      </c>
      <c r="DC206" s="31" t="s">
        <v>183</v>
      </c>
      <c r="DE206" s="12"/>
      <c r="DF206" s="12">
        <v>13</v>
      </c>
      <c r="DX206" s="31" t="s">
        <v>183</v>
      </c>
      <c r="DZ206" s="12"/>
      <c r="EA206" s="12">
        <v>13</v>
      </c>
      <c r="ES206" s="31" t="s">
        <v>183</v>
      </c>
      <c r="EU206" s="12"/>
      <c r="EV206" s="12">
        <v>13</v>
      </c>
      <c r="FN206" s="31" t="s">
        <v>183</v>
      </c>
      <c r="FP206" s="12"/>
      <c r="FQ206" s="12">
        <v>13</v>
      </c>
      <c r="GI206" s="31" t="s">
        <v>183</v>
      </c>
      <c r="GK206" s="12">
        <v>1</v>
      </c>
      <c r="GL206" s="12">
        <v>13</v>
      </c>
      <c r="GW206">
        <v>1</v>
      </c>
      <c r="HD206" s="31" t="s">
        <v>183</v>
      </c>
      <c r="HF206" s="12"/>
      <c r="HG206" s="12">
        <v>13</v>
      </c>
    </row>
    <row r="207" spans="1:224" x14ac:dyDescent="0.25">
      <c r="A207">
        <v>1</v>
      </c>
      <c r="B207" s="4" t="s">
        <v>184</v>
      </c>
      <c r="D207" s="3">
        <v>1</v>
      </c>
      <c r="E207" s="12">
        <v>11</v>
      </c>
      <c r="N207">
        <v>1</v>
      </c>
      <c r="V207" s="4" t="s">
        <v>184</v>
      </c>
      <c r="X207" s="12"/>
      <c r="Y207" s="12">
        <v>11</v>
      </c>
      <c r="AQ207" s="4" t="s">
        <v>184</v>
      </c>
      <c r="AT207" s="12">
        <v>1</v>
      </c>
      <c r="AU207" s="12">
        <v>11</v>
      </c>
      <c r="BD207">
        <v>1</v>
      </c>
      <c r="BM207" s="4" t="s">
        <v>184</v>
      </c>
      <c r="BO207" s="12"/>
      <c r="BP207" s="12">
        <v>11</v>
      </c>
      <c r="CH207" s="4" t="s">
        <v>184</v>
      </c>
      <c r="CJ207" s="12"/>
      <c r="CK207" s="12">
        <v>11</v>
      </c>
      <c r="DC207" s="4" t="s">
        <v>184</v>
      </c>
      <c r="DE207" s="12"/>
      <c r="DF207" s="12">
        <v>11</v>
      </c>
      <c r="DX207" s="4" t="s">
        <v>184</v>
      </c>
      <c r="DZ207" s="12">
        <v>1</v>
      </c>
      <c r="EA207" s="12">
        <v>11</v>
      </c>
      <c r="EJ207">
        <v>1</v>
      </c>
      <c r="ES207" s="4" t="s">
        <v>184</v>
      </c>
      <c r="EU207" s="12">
        <v>1</v>
      </c>
      <c r="EV207" s="12">
        <v>11</v>
      </c>
      <c r="FE207">
        <v>1</v>
      </c>
      <c r="FN207" s="4" t="s">
        <v>184</v>
      </c>
      <c r="FP207" s="12">
        <v>1</v>
      </c>
      <c r="FQ207" s="12">
        <v>11</v>
      </c>
      <c r="FZ207">
        <v>1</v>
      </c>
      <c r="GI207" s="4" t="s">
        <v>184</v>
      </c>
      <c r="GK207" s="12"/>
      <c r="GL207" s="12">
        <v>11</v>
      </c>
      <c r="HD207" s="4" t="s">
        <v>184</v>
      </c>
      <c r="HF207" s="12"/>
      <c r="HG207" s="12">
        <v>11</v>
      </c>
    </row>
    <row r="208" spans="1:224" x14ac:dyDescent="0.25">
      <c r="A208">
        <v>1</v>
      </c>
      <c r="B208" s="4" t="s">
        <v>185</v>
      </c>
      <c r="D208" s="3"/>
      <c r="E208" s="12">
        <v>11</v>
      </c>
      <c r="V208" s="4" t="s">
        <v>185</v>
      </c>
      <c r="X208" s="12"/>
      <c r="Y208" s="12">
        <v>11</v>
      </c>
      <c r="AQ208" s="4" t="s">
        <v>185</v>
      </c>
      <c r="AT208" s="12"/>
      <c r="AU208" s="12">
        <v>11</v>
      </c>
      <c r="BM208" s="4" t="s">
        <v>185</v>
      </c>
      <c r="BO208" s="12">
        <v>1</v>
      </c>
      <c r="BP208" s="12">
        <v>11</v>
      </c>
      <c r="BY208">
        <v>1</v>
      </c>
      <c r="CH208" s="4" t="s">
        <v>185</v>
      </c>
      <c r="CJ208" s="12"/>
      <c r="CK208" s="12">
        <v>11</v>
      </c>
      <c r="DC208" s="4" t="s">
        <v>185</v>
      </c>
      <c r="DE208" s="12"/>
      <c r="DF208" s="12">
        <v>11</v>
      </c>
      <c r="DX208" s="4" t="s">
        <v>185</v>
      </c>
      <c r="DZ208" s="12"/>
      <c r="EA208" s="12">
        <v>11</v>
      </c>
      <c r="ES208" s="4" t="s">
        <v>185</v>
      </c>
      <c r="EU208" s="12"/>
      <c r="EV208" s="12">
        <v>11</v>
      </c>
      <c r="FN208" s="4" t="s">
        <v>185</v>
      </c>
      <c r="FP208" s="12">
        <v>1</v>
      </c>
      <c r="FQ208" s="12">
        <v>11</v>
      </c>
      <c r="FZ208">
        <v>1</v>
      </c>
      <c r="GI208" s="4" t="s">
        <v>185</v>
      </c>
      <c r="GK208" s="12">
        <v>1</v>
      </c>
      <c r="GL208" s="12">
        <v>11</v>
      </c>
      <c r="GU208">
        <v>1</v>
      </c>
      <c r="HD208" s="4" t="s">
        <v>185</v>
      </c>
      <c r="HF208" s="12"/>
      <c r="HG208" s="12">
        <v>11</v>
      </c>
    </row>
    <row r="209" spans="1:224" x14ac:dyDescent="0.25">
      <c r="A209">
        <v>1</v>
      </c>
      <c r="B209" s="31" t="s">
        <v>186</v>
      </c>
      <c r="D209" s="3">
        <v>1</v>
      </c>
      <c r="E209" s="12">
        <v>9</v>
      </c>
      <c r="L209">
        <v>1</v>
      </c>
      <c r="V209" s="31" t="s">
        <v>186</v>
      </c>
      <c r="X209" s="12">
        <v>1</v>
      </c>
      <c r="Y209" s="12">
        <v>9</v>
      </c>
      <c r="AF209">
        <v>1</v>
      </c>
      <c r="AQ209" s="31" t="s">
        <v>186</v>
      </c>
      <c r="AT209" s="12"/>
      <c r="AU209" s="12">
        <v>9</v>
      </c>
      <c r="BM209" s="31" t="s">
        <v>186</v>
      </c>
      <c r="BO209" s="12"/>
      <c r="BP209" s="12">
        <v>9</v>
      </c>
      <c r="CH209" s="31" t="s">
        <v>186</v>
      </c>
      <c r="CJ209" s="12">
        <v>1</v>
      </c>
      <c r="CK209" s="12">
        <v>9</v>
      </c>
      <c r="CR209">
        <v>1</v>
      </c>
      <c r="DC209" s="31" t="s">
        <v>186</v>
      </c>
      <c r="DE209" s="12">
        <v>1</v>
      </c>
      <c r="DF209" s="12">
        <v>9</v>
      </c>
      <c r="DM209">
        <v>1</v>
      </c>
      <c r="DX209" s="31" t="s">
        <v>186</v>
      </c>
      <c r="DZ209" s="12"/>
      <c r="EA209" s="12">
        <v>9</v>
      </c>
      <c r="ES209" s="31" t="s">
        <v>186</v>
      </c>
      <c r="EU209" s="12"/>
      <c r="EV209" s="12">
        <v>9</v>
      </c>
      <c r="FN209" s="31" t="s">
        <v>186</v>
      </c>
      <c r="FP209" s="12"/>
      <c r="FQ209" s="12">
        <v>9</v>
      </c>
      <c r="GI209" s="31" t="s">
        <v>186</v>
      </c>
      <c r="GK209" s="12"/>
      <c r="GL209" s="12">
        <v>9</v>
      </c>
      <c r="HD209" s="31" t="s">
        <v>186</v>
      </c>
      <c r="HF209" s="12"/>
      <c r="HG209" s="12">
        <v>9</v>
      </c>
    </row>
    <row r="210" spans="1:224" x14ac:dyDescent="0.25">
      <c r="A210">
        <v>1</v>
      </c>
      <c r="B210" s="4" t="s">
        <v>187</v>
      </c>
      <c r="D210" s="3"/>
      <c r="E210" s="12">
        <v>10</v>
      </c>
      <c r="V210" s="4" t="s">
        <v>187</v>
      </c>
      <c r="X210" s="12"/>
      <c r="Y210" s="12">
        <v>10</v>
      </c>
      <c r="AQ210" s="4" t="s">
        <v>187</v>
      </c>
      <c r="AT210" s="12">
        <v>1</v>
      </c>
      <c r="AU210" s="12">
        <v>10</v>
      </c>
      <c r="BC210">
        <v>1</v>
      </c>
      <c r="BM210" s="4" t="s">
        <v>187</v>
      </c>
      <c r="BO210" s="12">
        <v>1</v>
      </c>
      <c r="BP210" s="12">
        <v>10</v>
      </c>
      <c r="BX210">
        <v>1</v>
      </c>
      <c r="CH210" s="4" t="s">
        <v>187</v>
      </c>
      <c r="CJ210" s="12"/>
      <c r="CK210" s="12">
        <v>10</v>
      </c>
      <c r="DC210" s="4" t="s">
        <v>187</v>
      </c>
      <c r="DE210" s="12"/>
      <c r="DF210" s="12">
        <v>10</v>
      </c>
      <c r="DX210" s="4" t="s">
        <v>187</v>
      </c>
      <c r="DZ210" s="12"/>
      <c r="EA210" s="12">
        <v>10</v>
      </c>
      <c r="ES210" s="4" t="s">
        <v>187</v>
      </c>
      <c r="EU210" s="12">
        <v>1</v>
      </c>
      <c r="EV210" s="12">
        <v>10</v>
      </c>
      <c r="FD210">
        <v>1</v>
      </c>
      <c r="FN210" s="4" t="s">
        <v>187</v>
      </c>
      <c r="FP210" s="12">
        <v>1</v>
      </c>
      <c r="FQ210" s="12">
        <v>10</v>
      </c>
      <c r="FY210">
        <v>1</v>
      </c>
      <c r="GI210" s="4" t="s">
        <v>187</v>
      </c>
      <c r="GK210" s="12"/>
      <c r="GL210" s="12">
        <v>10</v>
      </c>
      <c r="HD210" s="4" t="s">
        <v>187</v>
      </c>
      <c r="HF210" s="12"/>
      <c r="HG210" s="12">
        <v>10</v>
      </c>
    </row>
    <row r="211" spans="1:224" x14ac:dyDescent="0.25">
      <c r="A211">
        <v>1</v>
      </c>
      <c r="B211" s="4" t="s">
        <v>188</v>
      </c>
      <c r="D211" s="3"/>
      <c r="E211" s="12">
        <v>10</v>
      </c>
      <c r="V211" s="4" t="s">
        <v>188</v>
      </c>
      <c r="X211" s="12"/>
      <c r="Y211" s="12">
        <v>10</v>
      </c>
      <c r="AQ211" s="4" t="s">
        <v>188</v>
      </c>
      <c r="AT211" s="12">
        <v>1</v>
      </c>
      <c r="AU211" s="12">
        <v>10</v>
      </c>
      <c r="BC211">
        <v>1</v>
      </c>
      <c r="BM211" s="4" t="s">
        <v>188</v>
      </c>
      <c r="BO211" s="12"/>
      <c r="BP211" s="12">
        <v>10</v>
      </c>
      <c r="CH211" s="4" t="s">
        <v>188</v>
      </c>
      <c r="CJ211" s="12"/>
      <c r="CK211" s="12">
        <v>10</v>
      </c>
      <c r="DC211" s="4" t="s">
        <v>188</v>
      </c>
      <c r="DE211" s="12"/>
      <c r="DF211" s="12">
        <v>10</v>
      </c>
      <c r="DX211" s="4" t="s">
        <v>188</v>
      </c>
      <c r="DZ211" s="12"/>
      <c r="EA211" s="12">
        <v>10</v>
      </c>
      <c r="ES211" s="4" t="s">
        <v>188</v>
      </c>
      <c r="EU211" s="12">
        <v>1</v>
      </c>
      <c r="EV211" s="12">
        <v>10</v>
      </c>
      <c r="FD211">
        <v>1</v>
      </c>
      <c r="FN211" s="4" t="s">
        <v>188</v>
      </c>
      <c r="FP211" s="12"/>
      <c r="FQ211" s="12">
        <v>10</v>
      </c>
      <c r="GI211" s="4" t="s">
        <v>188</v>
      </c>
      <c r="GK211" s="12"/>
      <c r="GL211" s="12">
        <v>10</v>
      </c>
      <c r="HD211" s="4" t="s">
        <v>188</v>
      </c>
      <c r="HF211" s="12"/>
      <c r="HG211" s="12">
        <v>10</v>
      </c>
    </row>
    <row r="212" spans="1:224" x14ac:dyDescent="0.25">
      <c r="A212">
        <v>1</v>
      </c>
      <c r="B212" s="31" t="s">
        <v>189</v>
      </c>
      <c r="D212" s="3"/>
      <c r="E212" s="12">
        <v>13</v>
      </c>
      <c r="V212" s="31" t="s">
        <v>189</v>
      </c>
      <c r="X212" s="12"/>
      <c r="Y212" s="12">
        <v>13</v>
      </c>
      <c r="AQ212" s="31" t="s">
        <v>189</v>
      </c>
      <c r="AT212" s="12">
        <v>1</v>
      </c>
      <c r="AU212" s="12">
        <v>13</v>
      </c>
      <c r="BF212">
        <v>1</v>
      </c>
      <c r="BM212" s="31" t="s">
        <v>189</v>
      </c>
      <c r="BO212" s="12"/>
      <c r="BP212" s="12">
        <v>13</v>
      </c>
      <c r="CH212" s="31" t="s">
        <v>189</v>
      </c>
      <c r="CJ212" s="12"/>
      <c r="CK212" s="12">
        <v>13</v>
      </c>
      <c r="DC212" s="31" t="s">
        <v>189</v>
      </c>
      <c r="DE212" s="12"/>
      <c r="DF212" s="12">
        <v>13</v>
      </c>
      <c r="DX212" s="31" t="s">
        <v>189</v>
      </c>
      <c r="DZ212" s="12">
        <v>1</v>
      </c>
      <c r="EA212" s="12">
        <v>13</v>
      </c>
      <c r="EL212">
        <v>1</v>
      </c>
      <c r="ES212" s="31" t="s">
        <v>189</v>
      </c>
      <c r="EU212" s="12">
        <v>1</v>
      </c>
      <c r="EV212" s="12">
        <v>13</v>
      </c>
      <c r="FG212">
        <v>1</v>
      </c>
      <c r="FN212" s="31" t="s">
        <v>189</v>
      </c>
      <c r="FP212" s="12"/>
      <c r="FQ212" s="12">
        <v>13</v>
      </c>
      <c r="GI212" s="31" t="s">
        <v>189</v>
      </c>
      <c r="GK212" s="12"/>
      <c r="GL212" s="12">
        <v>13</v>
      </c>
      <c r="HD212" s="31" t="s">
        <v>189</v>
      </c>
      <c r="HF212" s="12"/>
      <c r="HG212" s="12">
        <v>13</v>
      </c>
    </row>
    <row r="213" spans="1:224" x14ac:dyDescent="0.25">
      <c r="A213">
        <v>1</v>
      </c>
      <c r="B213" s="31" t="s">
        <v>190</v>
      </c>
      <c r="D213" s="3">
        <v>1</v>
      </c>
      <c r="E213" s="12">
        <v>10</v>
      </c>
      <c r="M213">
        <v>1</v>
      </c>
      <c r="V213" s="31" t="s">
        <v>190</v>
      </c>
      <c r="X213" s="12">
        <v>1</v>
      </c>
      <c r="Y213" s="12">
        <v>10</v>
      </c>
      <c r="AG213">
        <v>1</v>
      </c>
      <c r="AQ213" s="31" t="s">
        <v>190</v>
      </c>
      <c r="AT213" s="12"/>
      <c r="AU213" s="12">
        <v>10</v>
      </c>
      <c r="BM213" s="31" t="s">
        <v>190</v>
      </c>
      <c r="BO213" s="12"/>
      <c r="BP213" s="12">
        <v>10</v>
      </c>
      <c r="CH213" s="31" t="s">
        <v>190</v>
      </c>
      <c r="CJ213" s="12">
        <v>1</v>
      </c>
      <c r="CK213" s="12">
        <v>10</v>
      </c>
      <c r="CS213">
        <v>1</v>
      </c>
      <c r="DC213" s="31" t="s">
        <v>190</v>
      </c>
      <c r="DE213" s="12">
        <v>1</v>
      </c>
      <c r="DF213" s="12">
        <v>10</v>
      </c>
      <c r="DN213">
        <v>1</v>
      </c>
      <c r="DX213" s="31" t="s">
        <v>190</v>
      </c>
      <c r="DZ213" s="12"/>
      <c r="EA213" s="12">
        <v>10</v>
      </c>
      <c r="ES213" s="31" t="s">
        <v>190</v>
      </c>
      <c r="EU213" s="12"/>
      <c r="EV213" s="12">
        <v>10</v>
      </c>
      <c r="FN213" s="31" t="s">
        <v>190</v>
      </c>
      <c r="FP213" s="12"/>
      <c r="FQ213" s="12">
        <v>10</v>
      </c>
      <c r="GI213" s="31" t="s">
        <v>190</v>
      </c>
      <c r="GK213" s="12"/>
      <c r="GL213" s="12">
        <v>10</v>
      </c>
      <c r="HD213" s="31" t="s">
        <v>190</v>
      </c>
      <c r="HF213" s="12"/>
      <c r="HG213" s="12">
        <v>10</v>
      </c>
    </row>
    <row r="214" spans="1:224" x14ac:dyDescent="0.25">
      <c r="A214">
        <v>1</v>
      </c>
      <c r="B214" s="4" t="s">
        <v>191</v>
      </c>
      <c r="D214" s="3"/>
      <c r="E214" s="12">
        <v>15</v>
      </c>
      <c r="V214" s="4" t="s">
        <v>191</v>
      </c>
      <c r="X214" s="12"/>
      <c r="Y214" s="12">
        <v>15</v>
      </c>
      <c r="AQ214" s="4" t="s">
        <v>191</v>
      </c>
      <c r="AT214" s="12"/>
      <c r="AU214" s="12">
        <v>15</v>
      </c>
      <c r="BM214" s="4" t="s">
        <v>191</v>
      </c>
      <c r="BO214" s="12"/>
      <c r="BP214" s="12">
        <v>15</v>
      </c>
      <c r="CH214" s="4" t="s">
        <v>191</v>
      </c>
      <c r="CJ214" s="12"/>
      <c r="CK214" s="12">
        <v>15</v>
      </c>
      <c r="DC214" s="4" t="s">
        <v>191</v>
      </c>
      <c r="DE214" s="12"/>
      <c r="DF214" s="12">
        <v>15</v>
      </c>
      <c r="DX214" s="4" t="s">
        <v>191</v>
      </c>
      <c r="DZ214" s="12"/>
      <c r="EA214" s="12">
        <v>15</v>
      </c>
      <c r="ES214" s="4" t="s">
        <v>191</v>
      </c>
      <c r="EU214" s="12"/>
      <c r="EV214" s="12">
        <v>15</v>
      </c>
      <c r="FN214" s="4" t="s">
        <v>191</v>
      </c>
      <c r="FP214" s="12">
        <v>1</v>
      </c>
      <c r="FQ214" s="12">
        <v>15</v>
      </c>
      <c r="GD214">
        <v>1</v>
      </c>
      <c r="GI214" s="4" t="s">
        <v>191</v>
      </c>
      <c r="GK214" s="12">
        <v>1</v>
      </c>
      <c r="GL214" s="12">
        <v>15</v>
      </c>
      <c r="GY214">
        <v>1</v>
      </c>
      <c r="HD214" s="4" t="s">
        <v>191</v>
      </c>
      <c r="HF214" s="12"/>
      <c r="HG214" s="12">
        <v>15</v>
      </c>
    </row>
    <row r="215" spans="1:224" x14ac:dyDescent="0.25">
      <c r="B215" s="23" t="s">
        <v>21</v>
      </c>
      <c r="C215" s="23">
        <f>SUM(A216:A222)</f>
        <v>7</v>
      </c>
      <c r="D215" s="3"/>
      <c r="E215" s="12"/>
      <c r="V215" s="23" t="s">
        <v>21</v>
      </c>
      <c r="W215" s="23">
        <f>SUM(U216:U222)</f>
        <v>0</v>
      </c>
      <c r="X215" s="12"/>
      <c r="Y215" s="12"/>
      <c r="AQ215" s="23" t="s">
        <v>21</v>
      </c>
      <c r="AR215" s="23">
        <f>SUM(AP216:AP222)</f>
        <v>0</v>
      </c>
      <c r="AS215" s="24"/>
      <c r="AT215" s="12"/>
      <c r="AU215" s="12"/>
      <c r="BM215" s="23" t="s">
        <v>21</v>
      </c>
      <c r="BN215" s="23">
        <f>SUM(BL216:BL222)</f>
        <v>0</v>
      </c>
      <c r="BO215" s="12"/>
      <c r="BP215" s="12"/>
      <c r="CH215" s="23" t="s">
        <v>21</v>
      </c>
      <c r="CI215" s="23">
        <f>SUM(CG216:CG222)</f>
        <v>0</v>
      </c>
      <c r="CJ215" s="12"/>
      <c r="CK215" s="12"/>
      <c r="DC215" s="23" t="s">
        <v>21</v>
      </c>
      <c r="DD215" s="23">
        <f>SUM(DB216:DB222)</f>
        <v>0</v>
      </c>
      <c r="DE215" s="12"/>
      <c r="DF215" s="12"/>
      <c r="DX215" s="23" t="s">
        <v>21</v>
      </c>
      <c r="DY215" s="23">
        <f>SUM(DW216:DW222)</f>
        <v>0</v>
      </c>
      <c r="DZ215" s="12"/>
      <c r="EA215" s="12"/>
      <c r="ES215" s="23" t="s">
        <v>21</v>
      </c>
      <c r="ET215" s="23">
        <f>SUM(ER216:ER222)</f>
        <v>0</v>
      </c>
      <c r="EU215" s="12"/>
      <c r="EV215" s="12"/>
      <c r="FN215" s="23" t="s">
        <v>21</v>
      </c>
      <c r="FO215" s="23">
        <f>SUM(FM216:FM222)</f>
        <v>0</v>
      </c>
      <c r="FP215" s="12"/>
      <c r="FQ215" s="12"/>
      <c r="GI215" s="23" t="s">
        <v>21</v>
      </c>
      <c r="GJ215" s="23">
        <f>SUM(GH216:GH222)</f>
        <v>0</v>
      </c>
      <c r="GK215" s="12"/>
      <c r="GL215" s="12"/>
      <c r="HD215" s="23" t="s">
        <v>21</v>
      </c>
      <c r="HE215" s="23">
        <f>SUM(HC216:HC222)</f>
        <v>0</v>
      </c>
      <c r="HF215" s="12"/>
      <c r="HG215" s="12"/>
    </row>
    <row r="216" spans="1:224" x14ac:dyDescent="0.25">
      <c r="A216">
        <v>1</v>
      </c>
      <c r="B216" s="31" t="s">
        <v>265</v>
      </c>
      <c r="C216" s="1"/>
      <c r="D216" s="3"/>
      <c r="E216" s="12">
        <v>8</v>
      </c>
      <c r="V216" s="31" t="s">
        <v>265</v>
      </c>
      <c r="W216" s="1"/>
      <c r="X216" s="12"/>
      <c r="Y216" s="12">
        <v>8</v>
      </c>
      <c r="AQ216" s="31" t="s">
        <v>265</v>
      </c>
      <c r="AR216" s="1"/>
      <c r="AT216" s="12"/>
      <c r="AU216" s="12">
        <v>8</v>
      </c>
      <c r="BM216" s="31" t="s">
        <v>265</v>
      </c>
      <c r="BN216" s="1"/>
      <c r="BO216" s="12">
        <v>1</v>
      </c>
      <c r="BP216" s="12">
        <v>8</v>
      </c>
      <c r="BV216">
        <v>1</v>
      </c>
      <c r="CH216" s="31" t="s">
        <v>265</v>
      </c>
      <c r="CI216" s="1"/>
      <c r="CJ216" s="12"/>
      <c r="CK216" s="12">
        <v>8</v>
      </c>
      <c r="DC216" s="31" t="s">
        <v>265</v>
      </c>
      <c r="DD216" s="1"/>
      <c r="DE216" s="12"/>
      <c r="DF216" s="12">
        <v>8</v>
      </c>
      <c r="DX216" s="31" t="s">
        <v>265</v>
      </c>
      <c r="DY216" s="1"/>
      <c r="DZ216" s="12"/>
      <c r="EA216" s="12">
        <v>8</v>
      </c>
      <c r="ES216" s="31" t="s">
        <v>265</v>
      </c>
      <c r="ET216" s="1"/>
      <c r="EU216" s="12"/>
      <c r="EV216" s="12">
        <v>8</v>
      </c>
      <c r="FN216" s="31" t="s">
        <v>265</v>
      </c>
      <c r="FO216" s="1"/>
      <c r="FP216" s="12"/>
      <c r="FQ216" s="12">
        <v>8</v>
      </c>
      <c r="GI216" s="31" t="s">
        <v>265</v>
      </c>
      <c r="GJ216" s="1"/>
      <c r="GK216" s="12"/>
      <c r="GL216" s="12">
        <v>8</v>
      </c>
      <c r="HD216" s="31" t="s">
        <v>265</v>
      </c>
      <c r="HE216" s="1"/>
      <c r="HF216" s="12">
        <v>1</v>
      </c>
      <c r="HG216" s="12">
        <v>8</v>
      </c>
      <c r="HM216">
        <v>1</v>
      </c>
    </row>
    <row r="217" spans="1:224" x14ac:dyDescent="0.25">
      <c r="A217">
        <v>1</v>
      </c>
      <c r="B217" s="4" t="s">
        <v>192</v>
      </c>
      <c r="D217" s="3">
        <v>1</v>
      </c>
      <c r="E217" s="12">
        <v>4</v>
      </c>
      <c r="G217">
        <v>1</v>
      </c>
      <c r="V217" s="4" t="s">
        <v>192</v>
      </c>
      <c r="X217" s="12">
        <v>1</v>
      </c>
      <c r="Y217" s="12">
        <v>4</v>
      </c>
      <c r="AA217">
        <v>1</v>
      </c>
      <c r="AQ217" s="4" t="s">
        <v>192</v>
      </c>
      <c r="AT217" s="12">
        <v>1</v>
      </c>
      <c r="AU217" s="12">
        <v>4</v>
      </c>
      <c r="AW217">
        <v>1</v>
      </c>
      <c r="BM217" s="4" t="s">
        <v>192</v>
      </c>
      <c r="BO217" s="12"/>
      <c r="BP217" s="12">
        <v>4</v>
      </c>
      <c r="CH217" s="4" t="s">
        <v>192</v>
      </c>
      <c r="CJ217" s="12">
        <v>1</v>
      </c>
      <c r="CK217" s="12">
        <v>4</v>
      </c>
      <c r="CM217">
        <v>1</v>
      </c>
      <c r="DC217" s="4" t="s">
        <v>192</v>
      </c>
      <c r="DE217" s="12"/>
      <c r="DF217" s="12">
        <v>4</v>
      </c>
      <c r="DX217" s="4" t="s">
        <v>192</v>
      </c>
      <c r="DZ217" s="12">
        <v>1</v>
      </c>
      <c r="EA217" s="12">
        <v>4</v>
      </c>
      <c r="EC217">
        <v>1</v>
      </c>
      <c r="ES217" s="4" t="s">
        <v>192</v>
      </c>
      <c r="EU217" s="12">
        <v>1</v>
      </c>
      <c r="EV217" s="12">
        <v>4</v>
      </c>
      <c r="EX217">
        <v>1</v>
      </c>
      <c r="FN217" s="4" t="s">
        <v>192</v>
      </c>
      <c r="FP217" s="12">
        <v>1</v>
      </c>
      <c r="FQ217" s="12">
        <v>4</v>
      </c>
      <c r="FS217">
        <v>1</v>
      </c>
      <c r="GI217" s="4" t="s">
        <v>192</v>
      </c>
      <c r="GK217" s="12"/>
      <c r="GL217" s="12">
        <v>4</v>
      </c>
      <c r="HD217" s="4" t="s">
        <v>192</v>
      </c>
      <c r="HF217" s="12"/>
      <c r="HG217" s="12">
        <v>4</v>
      </c>
    </row>
    <row r="218" spans="1:224" x14ac:dyDescent="0.25">
      <c r="A218">
        <v>1</v>
      </c>
      <c r="B218" s="4" t="s">
        <v>193</v>
      </c>
      <c r="D218" s="3"/>
      <c r="E218" s="12">
        <v>11</v>
      </c>
      <c r="V218" s="4" t="s">
        <v>193</v>
      </c>
      <c r="X218" s="12"/>
      <c r="Y218" s="12">
        <v>11</v>
      </c>
      <c r="AQ218" s="4" t="s">
        <v>193</v>
      </c>
      <c r="AT218" s="12">
        <v>1</v>
      </c>
      <c r="AU218" s="12">
        <v>11</v>
      </c>
      <c r="BD218">
        <v>1</v>
      </c>
      <c r="BM218" s="4" t="s">
        <v>193</v>
      </c>
      <c r="BO218" s="12">
        <v>1</v>
      </c>
      <c r="BP218" s="12">
        <v>11</v>
      </c>
      <c r="BY218">
        <v>1</v>
      </c>
      <c r="CH218" s="4" t="s">
        <v>193</v>
      </c>
      <c r="CJ218" s="12"/>
      <c r="CK218" s="12">
        <v>11</v>
      </c>
      <c r="DC218" s="4" t="s">
        <v>193</v>
      </c>
      <c r="DE218" s="12"/>
      <c r="DF218" s="12">
        <v>11</v>
      </c>
      <c r="DX218" s="4" t="s">
        <v>193</v>
      </c>
      <c r="DZ218" s="12"/>
      <c r="EA218" s="12">
        <v>11</v>
      </c>
      <c r="ES218" s="4" t="s">
        <v>193</v>
      </c>
      <c r="EU218" s="12"/>
      <c r="EV218" s="12">
        <v>11</v>
      </c>
      <c r="FN218" s="4" t="s">
        <v>193</v>
      </c>
      <c r="FP218" s="12">
        <v>1</v>
      </c>
      <c r="FQ218" s="12">
        <v>11</v>
      </c>
      <c r="FZ218">
        <v>1</v>
      </c>
      <c r="GI218" s="4" t="s">
        <v>193</v>
      </c>
      <c r="GK218" s="12">
        <v>1</v>
      </c>
      <c r="GL218" s="12">
        <v>11</v>
      </c>
      <c r="GU218">
        <v>1</v>
      </c>
      <c r="HD218" s="4" t="s">
        <v>193</v>
      </c>
      <c r="HF218" s="12">
        <v>1</v>
      </c>
      <c r="HG218" s="12">
        <v>11</v>
      </c>
      <c r="HP218">
        <v>1</v>
      </c>
    </row>
    <row r="219" spans="1:224" x14ac:dyDescent="0.25">
      <c r="A219">
        <v>1</v>
      </c>
      <c r="B219" s="4" t="s">
        <v>194</v>
      </c>
      <c r="D219" s="3">
        <v>1</v>
      </c>
      <c r="E219" s="12">
        <v>8</v>
      </c>
      <c r="K219">
        <v>1</v>
      </c>
      <c r="V219" s="4" t="s">
        <v>194</v>
      </c>
      <c r="X219" s="12">
        <v>1</v>
      </c>
      <c r="Y219" s="12">
        <v>8</v>
      </c>
      <c r="AE219">
        <v>1</v>
      </c>
      <c r="AQ219" s="4" t="s">
        <v>194</v>
      </c>
      <c r="AT219" s="12">
        <v>1</v>
      </c>
      <c r="AU219" s="12">
        <v>8</v>
      </c>
      <c r="BA219">
        <v>1</v>
      </c>
      <c r="BM219" s="4" t="s">
        <v>194</v>
      </c>
      <c r="BO219" s="12"/>
      <c r="BP219" s="12">
        <v>8</v>
      </c>
      <c r="CH219" s="4" t="s">
        <v>194</v>
      </c>
      <c r="CJ219" s="12"/>
      <c r="CK219" s="12">
        <v>8</v>
      </c>
      <c r="DC219" s="4" t="s">
        <v>194</v>
      </c>
      <c r="DE219" s="12"/>
      <c r="DF219" s="12">
        <v>8</v>
      </c>
      <c r="DX219" s="4" t="s">
        <v>194</v>
      </c>
      <c r="DZ219" s="12">
        <v>1</v>
      </c>
      <c r="EA219" s="12">
        <v>8</v>
      </c>
      <c r="EG219">
        <v>1</v>
      </c>
      <c r="ES219" s="4" t="s">
        <v>194</v>
      </c>
      <c r="EU219" s="12">
        <v>1</v>
      </c>
      <c r="EV219" s="12">
        <v>8</v>
      </c>
      <c r="FB219">
        <v>1</v>
      </c>
      <c r="FN219" s="4" t="s">
        <v>194</v>
      </c>
      <c r="FP219" s="12"/>
      <c r="FQ219" s="12">
        <v>8</v>
      </c>
      <c r="GI219" s="4" t="s">
        <v>194</v>
      </c>
      <c r="GK219" s="12"/>
      <c r="GL219" s="12">
        <v>8</v>
      </c>
      <c r="HD219" s="4" t="s">
        <v>194</v>
      </c>
      <c r="HF219" s="12"/>
      <c r="HG219" s="12">
        <v>8</v>
      </c>
    </row>
    <row r="220" spans="1:224" x14ac:dyDescent="0.25">
      <c r="A220">
        <v>1</v>
      </c>
      <c r="B220" s="4" t="s">
        <v>195</v>
      </c>
      <c r="D220" s="3"/>
      <c r="E220" s="12">
        <v>6</v>
      </c>
      <c r="V220" s="4" t="s">
        <v>195</v>
      </c>
      <c r="X220" s="12"/>
      <c r="Y220" s="12">
        <v>6</v>
      </c>
      <c r="AQ220" s="4" t="s">
        <v>195</v>
      </c>
      <c r="AT220" s="12"/>
      <c r="AU220" s="12">
        <v>6</v>
      </c>
      <c r="BM220" s="4" t="s">
        <v>195</v>
      </c>
      <c r="BO220" s="12">
        <v>1</v>
      </c>
      <c r="BP220" s="12">
        <v>6</v>
      </c>
      <c r="BT220">
        <v>1</v>
      </c>
      <c r="CH220" s="4" t="s">
        <v>195</v>
      </c>
      <c r="CJ220" s="12"/>
      <c r="CK220" s="12">
        <v>6</v>
      </c>
      <c r="DC220" s="4" t="s">
        <v>195</v>
      </c>
      <c r="DE220" s="12"/>
      <c r="DF220" s="12">
        <v>6</v>
      </c>
      <c r="DX220" s="4" t="s">
        <v>195</v>
      </c>
      <c r="DZ220" s="12"/>
      <c r="EA220" s="12">
        <v>6</v>
      </c>
      <c r="ES220" s="4" t="s">
        <v>195</v>
      </c>
      <c r="EU220" s="12"/>
      <c r="EV220" s="12">
        <v>6</v>
      </c>
      <c r="FN220" s="4" t="s">
        <v>195</v>
      </c>
      <c r="FP220" s="12">
        <v>1</v>
      </c>
      <c r="FQ220" s="12">
        <v>6</v>
      </c>
      <c r="FU220">
        <v>1</v>
      </c>
      <c r="GI220" s="4" t="s">
        <v>195</v>
      </c>
      <c r="GK220" s="12">
        <v>1</v>
      </c>
      <c r="GL220" s="12">
        <v>6</v>
      </c>
      <c r="GP220">
        <v>1</v>
      </c>
      <c r="HD220" s="4" t="s">
        <v>195</v>
      </c>
      <c r="HF220" s="12">
        <v>1</v>
      </c>
      <c r="HG220" s="12">
        <v>6</v>
      </c>
      <c r="HK220">
        <v>1</v>
      </c>
    </row>
    <row r="221" spans="1:224" x14ac:dyDescent="0.25">
      <c r="A221">
        <v>1</v>
      </c>
      <c r="B221" s="31" t="s">
        <v>196</v>
      </c>
      <c r="D221" s="44">
        <v>1</v>
      </c>
      <c r="E221" s="12">
        <v>8</v>
      </c>
      <c r="K221">
        <v>1</v>
      </c>
      <c r="V221" s="31" t="s">
        <v>196</v>
      </c>
      <c r="X221" s="43">
        <v>1</v>
      </c>
      <c r="Y221" s="12">
        <v>8</v>
      </c>
      <c r="AE221">
        <v>1</v>
      </c>
      <c r="AQ221" s="31" t="s">
        <v>196</v>
      </c>
      <c r="AT221" s="12"/>
      <c r="AU221" s="12">
        <v>8</v>
      </c>
      <c r="BM221" s="31" t="s">
        <v>196</v>
      </c>
      <c r="BO221" s="12"/>
      <c r="BP221" s="12">
        <v>8</v>
      </c>
      <c r="CH221" s="31" t="s">
        <v>196</v>
      </c>
      <c r="CJ221" s="12">
        <v>1</v>
      </c>
      <c r="CK221" s="12">
        <v>8</v>
      </c>
      <c r="CQ221">
        <v>1</v>
      </c>
      <c r="DC221" s="31" t="s">
        <v>196</v>
      </c>
      <c r="DE221" s="12">
        <v>1</v>
      </c>
      <c r="DF221" s="12">
        <v>8</v>
      </c>
      <c r="DL221">
        <v>1</v>
      </c>
      <c r="DX221" s="31" t="s">
        <v>196</v>
      </c>
      <c r="DZ221" s="12"/>
      <c r="EA221" s="12">
        <v>8</v>
      </c>
      <c r="ES221" s="31" t="s">
        <v>196</v>
      </c>
      <c r="EU221" s="12"/>
      <c r="EV221" s="12">
        <v>8</v>
      </c>
      <c r="FN221" s="31" t="s">
        <v>196</v>
      </c>
      <c r="FP221" s="12"/>
      <c r="FQ221" s="12">
        <v>8</v>
      </c>
      <c r="GI221" s="31" t="s">
        <v>196</v>
      </c>
      <c r="GK221" s="12"/>
      <c r="GL221" s="12">
        <v>8</v>
      </c>
      <c r="HD221" s="31" t="s">
        <v>196</v>
      </c>
      <c r="HF221" s="12"/>
      <c r="HG221" s="12">
        <v>8</v>
      </c>
    </row>
    <row r="222" spans="1:224" x14ac:dyDescent="0.25">
      <c r="A222">
        <v>1</v>
      </c>
      <c r="B222" s="4" t="s">
        <v>266</v>
      </c>
      <c r="D222" s="3"/>
      <c r="E222" s="12">
        <v>8</v>
      </c>
      <c r="V222" s="4" t="s">
        <v>266</v>
      </c>
      <c r="X222" s="12"/>
      <c r="Y222" s="12">
        <v>8</v>
      </c>
      <c r="AQ222" s="4" t="s">
        <v>266</v>
      </c>
      <c r="AT222" s="12"/>
      <c r="AU222" s="12">
        <v>8</v>
      </c>
      <c r="BM222" s="4" t="s">
        <v>266</v>
      </c>
      <c r="BO222" s="12">
        <v>1</v>
      </c>
      <c r="BP222" s="12">
        <v>8</v>
      </c>
      <c r="BV222">
        <v>1</v>
      </c>
      <c r="CH222" s="4" t="s">
        <v>266</v>
      </c>
      <c r="CJ222" s="12"/>
      <c r="CK222" s="12">
        <v>8</v>
      </c>
      <c r="DC222" s="4" t="s">
        <v>266</v>
      </c>
      <c r="DE222" s="12"/>
      <c r="DF222" s="12">
        <v>8</v>
      </c>
      <c r="DX222" s="4" t="s">
        <v>266</v>
      </c>
      <c r="DZ222" s="12"/>
      <c r="EA222" s="12">
        <v>8</v>
      </c>
      <c r="ES222" s="4" t="s">
        <v>266</v>
      </c>
      <c r="EU222" s="12"/>
      <c r="EV222" s="12">
        <v>8</v>
      </c>
      <c r="FN222" s="4" t="s">
        <v>266</v>
      </c>
      <c r="FP222" s="12">
        <v>1</v>
      </c>
      <c r="FQ222" s="12">
        <v>8</v>
      </c>
      <c r="FW222">
        <v>1</v>
      </c>
      <c r="GI222" s="4" t="s">
        <v>266</v>
      </c>
      <c r="GK222" s="12"/>
      <c r="GL222" s="12">
        <v>8</v>
      </c>
      <c r="HD222" s="4" t="s">
        <v>266</v>
      </c>
      <c r="HF222" s="12">
        <v>1</v>
      </c>
      <c r="HG222" s="12">
        <v>8</v>
      </c>
      <c r="HM222">
        <v>1</v>
      </c>
    </row>
    <row r="223" spans="1:224" x14ac:dyDescent="0.25">
      <c r="B223" s="23" t="s">
        <v>22</v>
      </c>
      <c r="C223" s="23">
        <f>SUM(A224:A225)</f>
        <v>2</v>
      </c>
      <c r="D223" s="3"/>
      <c r="E223" s="12"/>
      <c r="V223" s="23" t="s">
        <v>22</v>
      </c>
      <c r="W223" s="23">
        <f>SUM(U224:U225)</f>
        <v>0</v>
      </c>
      <c r="X223" s="12"/>
      <c r="Y223" s="12"/>
      <c r="AQ223" s="23" t="s">
        <v>22</v>
      </c>
      <c r="AR223" s="23">
        <f>SUM(AP224:AP225)</f>
        <v>0</v>
      </c>
      <c r="AS223" s="24"/>
      <c r="AT223" s="12"/>
      <c r="AU223" s="12"/>
      <c r="BM223" s="23" t="s">
        <v>22</v>
      </c>
      <c r="BN223" s="23">
        <f>SUM(BL224:BL225)</f>
        <v>0</v>
      </c>
      <c r="BO223" s="12"/>
      <c r="BP223" s="12"/>
      <c r="CH223" s="23" t="s">
        <v>22</v>
      </c>
      <c r="CI223" s="23">
        <f>SUM(CG224:CG225)</f>
        <v>0</v>
      </c>
      <c r="CJ223" s="12"/>
      <c r="CK223" s="12"/>
      <c r="DC223" s="23" t="s">
        <v>22</v>
      </c>
      <c r="DD223" s="23">
        <f>SUM(DB224:DB225)</f>
        <v>0</v>
      </c>
      <c r="DE223" s="12"/>
      <c r="DF223" s="12"/>
      <c r="DX223" s="23" t="s">
        <v>22</v>
      </c>
      <c r="DY223" s="23">
        <f>SUM(DW224:DW225)</f>
        <v>0</v>
      </c>
      <c r="DZ223" s="12"/>
      <c r="EA223" s="12"/>
      <c r="ES223" s="23" t="s">
        <v>22</v>
      </c>
      <c r="ET223" s="23">
        <f>SUM(ER224:ER225)</f>
        <v>0</v>
      </c>
      <c r="EU223" s="12"/>
      <c r="EV223" s="12"/>
      <c r="FN223" s="23" t="s">
        <v>22</v>
      </c>
      <c r="FO223" s="23">
        <f>SUM(FM224:FM225)</f>
        <v>0</v>
      </c>
      <c r="FP223" s="12"/>
      <c r="FQ223" s="12"/>
      <c r="GI223" s="23" t="s">
        <v>22</v>
      </c>
      <c r="GJ223" s="23">
        <f>SUM(GH224:GH225)</f>
        <v>0</v>
      </c>
      <c r="GK223" s="12"/>
      <c r="GL223" s="12"/>
      <c r="HD223" s="23" t="s">
        <v>22</v>
      </c>
      <c r="HE223" s="23">
        <f>SUM(HC224:HC225)</f>
        <v>0</v>
      </c>
      <c r="HF223" s="12"/>
      <c r="HG223" s="12"/>
    </row>
    <row r="224" spans="1:224" x14ac:dyDescent="0.25">
      <c r="A224">
        <v>1</v>
      </c>
      <c r="B224" s="4" t="s">
        <v>197</v>
      </c>
      <c r="D224" s="3"/>
      <c r="E224" s="12">
        <v>15</v>
      </c>
      <c r="V224" s="4" t="s">
        <v>197</v>
      </c>
      <c r="X224" s="12"/>
      <c r="Y224" s="12">
        <v>15</v>
      </c>
      <c r="AQ224" s="4" t="s">
        <v>197</v>
      </c>
      <c r="AT224" s="12">
        <v>1</v>
      </c>
      <c r="AU224" s="12">
        <v>15</v>
      </c>
      <c r="BH224">
        <v>1</v>
      </c>
      <c r="BM224" s="4" t="s">
        <v>197</v>
      </c>
      <c r="BO224" s="12"/>
      <c r="BP224" s="12">
        <v>15</v>
      </c>
      <c r="CH224" s="4" t="s">
        <v>197</v>
      </c>
      <c r="CJ224" s="12"/>
      <c r="CK224" s="12">
        <v>15</v>
      </c>
      <c r="DC224" s="4" t="s">
        <v>197</v>
      </c>
      <c r="DE224" s="12"/>
      <c r="DF224" s="12">
        <v>15</v>
      </c>
      <c r="DX224" s="4" t="s">
        <v>197</v>
      </c>
      <c r="DZ224" s="12">
        <v>1</v>
      </c>
      <c r="EA224" s="12">
        <v>15</v>
      </c>
      <c r="EN224">
        <v>1</v>
      </c>
      <c r="ES224" s="4" t="s">
        <v>197</v>
      </c>
      <c r="EU224" s="12">
        <v>1</v>
      </c>
      <c r="EV224" s="12">
        <v>15</v>
      </c>
      <c r="FI224">
        <v>1</v>
      </c>
      <c r="FN224" s="4" t="s">
        <v>197</v>
      </c>
      <c r="FP224" s="12"/>
      <c r="FQ224" s="12">
        <v>15</v>
      </c>
      <c r="GI224" s="4" t="s">
        <v>197</v>
      </c>
      <c r="GK224" s="12"/>
      <c r="GL224" s="12">
        <v>15</v>
      </c>
      <c r="HD224" s="4" t="s">
        <v>197</v>
      </c>
      <c r="HF224" s="12"/>
      <c r="HG224" s="12">
        <v>15</v>
      </c>
    </row>
    <row r="225" spans="1:226" x14ac:dyDescent="0.25">
      <c r="A225">
        <v>1</v>
      </c>
      <c r="B225" s="4" t="s">
        <v>198</v>
      </c>
      <c r="D225" s="3"/>
      <c r="E225" s="12">
        <v>11</v>
      </c>
      <c r="V225" s="4" t="s">
        <v>198</v>
      </c>
      <c r="X225" s="12"/>
      <c r="Y225" s="12">
        <v>11</v>
      </c>
      <c r="AQ225" s="4" t="s">
        <v>198</v>
      </c>
      <c r="AT225" s="12"/>
      <c r="AU225" s="12">
        <v>11</v>
      </c>
      <c r="BM225" s="4" t="s">
        <v>198</v>
      </c>
      <c r="BO225" s="12">
        <v>1</v>
      </c>
      <c r="BP225" s="12">
        <v>11</v>
      </c>
      <c r="BY225">
        <v>1</v>
      </c>
      <c r="CH225" s="4" t="s">
        <v>198</v>
      </c>
      <c r="CJ225" s="12"/>
      <c r="CK225" s="12">
        <v>11</v>
      </c>
      <c r="DC225" s="4" t="s">
        <v>198</v>
      </c>
      <c r="DE225" s="12"/>
      <c r="DF225" s="12">
        <v>11</v>
      </c>
      <c r="DX225" s="4" t="s">
        <v>198</v>
      </c>
      <c r="DZ225" s="12"/>
      <c r="EA225" s="12">
        <v>11</v>
      </c>
      <c r="ES225" s="4" t="s">
        <v>198</v>
      </c>
      <c r="EU225" s="12"/>
      <c r="EV225" s="12">
        <v>11</v>
      </c>
      <c r="FN225" s="4" t="s">
        <v>198</v>
      </c>
      <c r="FP225" s="12">
        <v>1</v>
      </c>
      <c r="FQ225" s="12">
        <v>11</v>
      </c>
      <c r="FZ225">
        <v>1</v>
      </c>
      <c r="GI225" s="4" t="s">
        <v>198</v>
      </c>
      <c r="GK225" s="12">
        <v>1</v>
      </c>
      <c r="GL225" s="12">
        <v>11</v>
      </c>
      <c r="GU225">
        <v>1</v>
      </c>
      <c r="HD225" s="4" t="s">
        <v>198</v>
      </c>
      <c r="HF225" s="12">
        <v>1</v>
      </c>
      <c r="HG225" s="12">
        <v>11</v>
      </c>
      <c r="HP225">
        <v>1</v>
      </c>
    </row>
    <row r="226" spans="1:226" x14ac:dyDescent="0.25">
      <c r="B226" s="23" t="s">
        <v>23</v>
      </c>
      <c r="C226" s="23">
        <f>SUM(A227:A229)</f>
        <v>3</v>
      </c>
      <c r="D226" s="3"/>
      <c r="E226" s="12"/>
      <c r="V226" s="23" t="s">
        <v>23</v>
      </c>
      <c r="W226" s="23">
        <f>SUM(U227:U229)</f>
        <v>0</v>
      </c>
      <c r="X226" s="12"/>
      <c r="Y226" s="12"/>
      <c r="AQ226" s="23" t="s">
        <v>23</v>
      </c>
      <c r="AR226" s="23">
        <f>SUM(AP227:AP229)</f>
        <v>0</v>
      </c>
      <c r="AS226" s="24"/>
      <c r="AT226" s="12"/>
      <c r="AU226" s="12"/>
      <c r="BM226" s="23" t="s">
        <v>23</v>
      </c>
      <c r="BN226" s="23">
        <f>SUM(BL227:BL229)</f>
        <v>0</v>
      </c>
      <c r="BO226" s="12"/>
      <c r="BP226" s="12"/>
      <c r="CH226" s="23" t="s">
        <v>23</v>
      </c>
      <c r="CI226" s="23">
        <f>SUM(CG227:CG229)</f>
        <v>0</v>
      </c>
      <c r="CJ226" s="12"/>
      <c r="CK226" s="12"/>
      <c r="DC226" s="23" t="s">
        <v>23</v>
      </c>
      <c r="DD226" s="23">
        <f>SUM(DB227:DB229)</f>
        <v>0</v>
      </c>
      <c r="DE226" s="12"/>
      <c r="DF226" s="12"/>
      <c r="DX226" s="23" t="s">
        <v>23</v>
      </c>
      <c r="DY226" s="23">
        <f>SUM(DW227:DW229)</f>
        <v>0</v>
      </c>
      <c r="DZ226" s="12"/>
      <c r="EA226" s="12"/>
      <c r="ES226" s="23" t="s">
        <v>23</v>
      </c>
      <c r="ET226" s="23">
        <f>SUM(ER227:ER229)</f>
        <v>0</v>
      </c>
      <c r="EU226" s="12"/>
      <c r="EV226" s="12"/>
      <c r="FN226" s="23" t="s">
        <v>23</v>
      </c>
      <c r="FO226" s="23">
        <f>SUM(FM227:FM229)</f>
        <v>0</v>
      </c>
      <c r="FP226" s="12"/>
      <c r="FQ226" s="12"/>
      <c r="GI226" s="23" t="s">
        <v>23</v>
      </c>
      <c r="GJ226" s="23">
        <f>SUM(GH227:GH229)</f>
        <v>0</v>
      </c>
      <c r="GK226" s="12"/>
      <c r="GL226" s="12"/>
      <c r="HD226" s="23" t="s">
        <v>23</v>
      </c>
      <c r="HE226" s="23">
        <f>SUM(HC227:HC229)</f>
        <v>0</v>
      </c>
      <c r="HF226" s="12"/>
      <c r="HG226" s="12"/>
    </row>
    <row r="227" spans="1:226" x14ac:dyDescent="0.25">
      <c r="A227">
        <v>1</v>
      </c>
      <c r="B227" s="4" t="s">
        <v>200</v>
      </c>
      <c r="D227" s="3"/>
      <c r="E227" s="12">
        <v>13</v>
      </c>
      <c r="V227" s="4" t="s">
        <v>200</v>
      </c>
      <c r="X227" s="12"/>
      <c r="Y227" s="12">
        <v>13</v>
      </c>
      <c r="AQ227" s="4" t="s">
        <v>200</v>
      </c>
      <c r="AT227" s="12"/>
      <c r="AU227" s="12">
        <v>13</v>
      </c>
      <c r="BM227" s="4" t="s">
        <v>200</v>
      </c>
      <c r="BO227" s="12">
        <v>1</v>
      </c>
      <c r="BP227" s="12">
        <v>13</v>
      </c>
      <c r="CA227">
        <v>1</v>
      </c>
      <c r="CH227" s="4" t="s">
        <v>200</v>
      </c>
      <c r="CJ227" s="12"/>
      <c r="CK227" s="12">
        <v>13</v>
      </c>
      <c r="DC227" s="4" t="s">
        <v>200</v>
      </c>
      <c r="DE227" s="12"/>
      <c r="DF227" s="12">
        <v>13</v>
      </c>
      <c r="DX227" s="4" t="s">
        <v>200</v>
      </c>
      <c r="DZ227" s="12"/>
      <c r="EA227" s="12">
        <v>13</v>
      </c>
      <c r="ES227" s="4" t="s">
        <v>200</v>
      </c>
      <c r="EU227" s="12"/>
      <c r="EV227" s="12">
        <v>13</v>
      </c>
      <c r="FN227" s="4" t="s">
        <v>200</v>
      </c>
      <c r="FP227" s="12">
        <v>1</v>
      </c>
      <c r="FQ227" s="12">
        <v>13</v>
      </c>
      <c r="GB227">
        <v>1</v>
      </c>
      <c r="GI227" s="4" t="s">
        <v>200</v>
      </c>
      <c r="GK227" s="12">
        <v>1</v>
      </c>
      <c r="GL227" s="12">
        <v>13</v>
      </c>
      <c r="GW227">
        <v>1</v>
      </c>
      <c r="HD227" s="4" t="s">
        <v>200</v>
      </c>
      <c r="HF227" s="12">
        <v>1</v>
      </c>
      <c r="HG227" s="12">
        <v>13</v>
      </c>
      <c r="HR227">
        <v>1</v>
      </c>
    </row>
    <row r="228" spans="1:226" x14ac:dyDescent="0.25">
      <c r="A228">
        <v>1</v>
      </c>
      <c r="B228" s="4" t="s">
        <v>201</v>
      </c>
      <c r="D228" s="3">
        <v>1</v>
      </c>
      <c r="E228" s="12">
        <v>8</v>
      </c>
      <c r="K228">
        <v>1</v>
      </c>
      <c r="V228" s="4" t="s">
        <v>201</v>
      </c>
      <c r="X228" s="12">
        <v>1</v>
      </c>
      <c r="Y228" s="12">
        <v>8</v>
      </c>
      <c r="AE228">
        <v>1</v>
      </c>
      <c r="AQ228" s="4" t="s">
        <v>201</v>
      </c>
      <c r="AT228" s="12">
        <v>1</v>
      </c>
      <c r="AU228" s="12">
        <v>8</v>
      </c>
      <c r="BA228">
        <v>1</v>
      </c>
      <c r="BM228" s="4" t="s">
        <v>201</v>
      </c>
      <c r="BO228" s="12"/>
      <c r="BP228" s="12">
        <v>8</v>
      </c>
      <c r="CH228" s="4" t="s">
        <v>201</v>
      </c>
      <c r="CJ228" s="12">
        <v>1</v>
      </c>
      <c r="CK228" s="12">
        <v>8</v>
      </c>
      <c r="CQ228">
        <v>1</v>
      </c>
      <c r="DC228" s="4" t="s">
        <v>201</v>
      </c>
      <c r="DE228" s="12">
        <v>1</v>
      </c>
      <c r="DF228" s="12">
        <v>8</v>
      </c>
      <c r="DL228">
        <v>1</v>
      </c>
      <c r="DX228" s="4" t="s">
        <v>201</v>
      </c>
      <c r="DZ228" s="12">
        <v>1</v>
      </c>
      <c r="EA228" s="12">
        <v>8</v>
      </c>
      <c r="EG228">
        <v>1</v>
      </c>
      <c r="ES228" s="4" t="s">
        <v>201</v>
      </c>
      <c r="EU228" s="12">
        <v>1</v>
      </c>
      <c r="EV228" s="12">
        <v>8</v>
      </c>
      <c r="FB228">
        <v>1</v>
      </c>
      <c r="FN228" s="4" t="s">
        <v>201</v>
      </c>
      <c r="FP228" s="12">
        <v>1</v>
      </c>
      <c r="FQ228" s="12">
        <v>8</v>
      </c>
      <c r="FW228">
        <v>1</v>
      </c>
      <c r="GI228" s="4" t="s">
        <v>201</v>
      </c>
      <c r="GK228" s="12"/>
      <c r="GL228" s="12">
        <v>8</v>
      </c>
      <c r="HD228" s="4" t="s">
        <v>201</v>
      </c>
      <c r="HF228" s="12"/>
      <c r="HG228" s="12">
        <v>8</v>
      </c>
    </row>
    <row r="229" spans="1:226" x14ac:dyDescent="0.25">
      <c r="A229">
        <v>1</v>
      </c>
      <c r="B229" s="4" t="s">
        <v>202</v>
      </c>
      <c r="D229" s="3"/>
      <c r="E229" s="12">
        <v>8</v>
      </c>
      <c r="V229" s="4" t="s">
        <v>202</v>
      </c>
      <c r="X229" s="12"/>
      <c r="Y229" s="12">
        <v>8</v>
      </c>
      <c r="AQ229" s="4" t="s">
        <v>202</v>
      </c>
      <c r="AT229" s="12"/>
      <c r="AU229" s="12">
        <v>8</v>
      </c>
      <c r="BM229" s="4" t="s">
        <v>202</v>
      </c>
      <c r="BO229" s="12"/>
      <c r="BP229" s="12">
        <v>8</v>
      </c>
      <c r="CH229" s="4" t="s">
        <v>202</v>
      </c>
      <c r="CJ229" s="12"/>
      <c r="CK229" s="12">
        <v>8</v>
      </c>
      <c r="DC229" s="4" t="s">
        <v>202</v>
      </c>
      <c r="DE229" s="12"/>
      <c r="DF229" s="12">
        <v>8</v>
      </c>
      <c r="DX229" s="4" t="s">
        <v>202</v>
      </c>
      <c r="DZ229" s="12"/>
      <c r="EA229" s="12">
        <v>8</v>
      </c>
      <c r="ES229" s="4" t="s">
        <v>202</v>
      </c>
      <c r="EU229" s="12"/>
      <c r="EV229" s="12">
        <v>8</v>
      </c>
      <c r="FN229" s="4" t="s">
        <v>202</v>
      </c>
      <c r="FP229" s="12">
        <v>1</v>
      </c>
      <c r="FQ229" s="12">
        <v>8</v>
      </c>
      <c r="FW229">
        <v>1</v>
      </c>
      <c r="GI229" s="4" t="s">
        <v>202</v>
      </c>
      <c r="GK229" s="12"/>
      <c r="GL229" s="12">
        <v>8</v>
      </c>
      <c r="HD229" s="4" t="s">
        <v>202</v>
      </c>
      <c r="HF229" s="12"/>
      <c r="HG229" s="12">
        <v>8</v>
      </c>
    </row>
    <row r="230" spans="1:226" x14ac:dyDescent="0.25">
      <c r="B230" s="23" t="s">
        <v>203</v>
      </c>
      <c r="C230" s="23">
        <f>SUM(A231:A240)</f>
        <v>10</v>
      </c>
      <c r="D230" s="3"/>
      <c r="E230" s="12"/>
      <c r="V230" s="23" t="s">
        <v>203</v>
      </c>
      <c r="W230" s="23">
        <f>SUM(U231:U240)</f>
        <v>0</v>
      </c>
      <c r="X230" s="12"/>
      <c r="Y230" s="12"/>
      <c r="AQ230" s="23" t="s">
        <v>203</v>
      </c>
      <c r="AR230" s="23">
        <f>SUM(AP231:AP240)</f>
        <v>0</v>
      </c>
      <c r="AS230" s="24"/>
      <c r="AT230" s="12"/>
      <c r="AU230" s="12"/>
      <c r="BM230" s="23" t="s">
        <v>203</v>
      </c>
      <c r="BN230" s="23">
        <f>SUM(BL231:BL240)</f>
        <v>0</v>
      </c>
      <c r="BO230" s="12"/>
      <c r="BP230" s="12"/>
      <c r="CH230" s="23" t="s">
        <v>203</v>
      </c>
      <c r="CI230" s="23">
        <f>SUM(CG231:CG240)</f>
        <v>0</v>
      </c>
      <c r="CJ230" s="12"/>
      <c r="CK230" s="12"/>
      <c r="DC230" s="23" t="s">
        <v>203</v>
      </c>
      <c r="DD230" s="23">
        <f>SUM(DB231:DB240)</f>
        <v>0</v>
      </c>
      <c r="DE230" s="12"/>
      <c r="DF230" s="12"/>
      <c r="DX230" s="23" t="s">
        <v>203</v>
      </c>
      <c r="DY230" s="23">
        <f>SUM(DW231:DW240)</f>
        <v>0</v>
      </c>
      <c r="DZ230" s="12"/>
      <c r="EA230" s="12"/>
      <c r="ES230" s="23" t="s">
        <v>203</v>
      </c>
      <c r="ET230" s="23">
        <f>SUM(ER231:ER240)</f>
        <v>0</v>
      </c>
      <c r="EU230" s="12"/>
      <c r="EV230" s="12"/>
      <c r="FN230" s="23" t="s">
        <v>203</v>
      </c>
      <c r="FO230" s="23">
        <f>SUM(FM231:FM240)</f>
        <v>0</v>
      </c>
      <c r="FP230" s="12"/>
      <c r="FQ230" s="12"/>
      <c r="GI230" s="23" t="s">
        <v>203</v>
      </c>
      <c r="GJ230" s="23">
        <f>SUM(GH231:GH240)</f>
        <v>0</v>
      </c>
      <c r="GK230" s="12"/>
      <c r="GL230" s="12"/>
      <c r="HD230" s="23" t="s">
        <v>203</v>
      </c>
      <c r="HE230" s="23">
        <f>SUM(HC231:HC240)</f>
        <v>0</v>
      </c>
      <c r="HF230" s="12"/>
      <c r="HG230" s="12"/>
    </row>
    <row r="231" spans="1:226" x14ac:dyDescent="0.25">
      <c r="A231">
        <v>1</v>
      </c>
      <c r="B231" s="4" t="s">
        <v>204</v>
      </c>
      <c r="D231" s="3"/>
      <c r="E231" s="12">
        <v>11</v>
      </c>
      <c r="V231" s="4" t="s">
        <v>204</v>
      </c>
      <c r="X231" s="12"/>
      <c r="Y231" s="12">
        <v>11</v>
      </c>
      <c r="AQ231" s="4" t="s">
        <v>204</v>
      </c>
      <c r="AT231" s="12"/>
      <c r="AU231" s="12">
        <v>11</v>
      </c>
      <c r="BM231" s="4" t="s">
        <v>204</v>
      </c>
      <c r="BO231" s="12">
        <v>1</v>
      </c>
      <c r="BP231" s="12">
        <v>11</v>
      </c>
      <c r="BY231">
        <v>1</v>
      </c>
      <c r="CH231" s="4" t="s">
        <v>204</v>
      </c>
      <c r="CJ231" s="12"/>
      <c r="CK231" s="12">
        <v>11</v>
      </c>
      <c r="DC231" s="4" t="s">
        <v>204</v>
      </c>
      <c r="DE231" s="12"/>
      <c r="DF231" s="12">
        <v>11</v>
      </c>
      <c r="DX231" s="4" t="s">
        <v>204</v>
      </c>
      <c r="DZ231" s="12"/>
      <c r="EA231" s="12">
        <v>11</v>
      </c>
      <c r="ES231" s="4" t="s">
        <v>204</v>
      </c>
      <c r="EU231" s="12"/>
      <c r="EV231" s="12">
        <v>11</v>
      </c>
      <c r="FN231" s="4" t="s">
        <v>204</v>
      </c>
      <c r="FP231" s="12">
        <v>1</v>
      </c>
      <c r="FQ231" s="12">
        <v>11</v>
      </c>
      <c r="FZ231">
        <v>1</v>
      </c>
      <c r="GI231" s="4" t="s">
        <v>204</v>
      </c>
      <c r="GK231" s="12">
        <v>1</v>
      </c>
      <c r="GL231" s="12">
        <v>11</v>
      </c>
      <c r="GU231">
        <v>1</v>
      </c>
      <c r="HD231" s="4" t="s">
        <v>204</v>
      </c>
      <c r="HF231" s="12"/>
      <c r="HG231" s="12">
        <v>11</v>
      </c>
    </row>
    <row r="232" spans="1:226" x14ac:dyDescent="0.25">
      <c r="A232">
        <v>1</v>
      </c>
      <c r="B232" s="4" t="s">
        <v>205</v>
      </c>
      <c r="D232" s="3"/>
      <c r="E232" s="12">
        <v>10</v>
      </c>
      <c r="V232" s="4" t="s">
        <v>205</v>
      </c>
      <c r="X232" s="12"/>
      <c r="Y232" s="12">
        <v>10</v>
      </c>
      <c r="AQ232" s="4" t="s">
        <v>205</v>
      </c>
      <c r="AT232" s="12"/>
      <c r="AU232" s="12">
        <v>10</v>
      </c>
      <c r="BM232" s="4" t="s">
        <v>205</v>
      </c>
      <c r="BO232" s="12">
        <v>1</v>
      </c>
      <c r="BP232" s="12">
        <v>10</v>
      </c>
      <c r="BX232">
        <v>1</v>
      </c>
      <c r="CH232" s="4" t="s">
        <v>205</v>
      </c>
      <c r="CJ232" s="12"/>
      <c r="CK232" s="12">
        <v>10</v>
      </c>
      <c r="DC232" s="4" t="s">
        <v>205</v>
      </c>
      <c r="DE232" s="12"/>
      <c r="DF232" s="12">
        <v>10</v>
      </c>
      <c r="DX232" s="4" t="s">
        <v>205</v>
      </c>
      <c r="DZ232" s="12"/>
      <c r="EA232" s="12">
        <v>10</v>
      </c>
      <c r="ES232" s="4" t="s">
        <v>205</v>
      </c>
      <c r="EU232" s="12"/>
      <c r="EV232" s="12">
        <v>10</v>
      </c>
      <c r="FN232" s="4" t="s">
        <v>205</v>
      </c>
      <c r="FP232" s="12"/>
      <c r="FQ232" s="12">
        <v>10</v>
      </c>
      <c r="GI232" s="4" t="s">
        <v>205</v>
      </c>
      <c r="GK232" s="12">
        <v>1</v>
      </c>
      <c r="GL232" s="12">
        <v>10</v>
      </c>
      <c r="GT232">
        <v>1</v>
      </c>
      <c r="HD232" s="4" t="s">
        <v>205</v>
      </c>
      <c r="HF232" s="12">
        <v>1</v>
      </c>
      <c r="HG232" s="12">
        <v>10</v>
      </c>
      <c r="HO232">
        <v>1</v>
      </c>
    </row>
    <row r="233" spans="1:226" x14ac:dyDescent="0.25">
      <c r="A233">
        <v>1</v>
      </c>
      <c r="B233" s="31" t="s">
        <v>267</v>
      </c>
      <c r="D233" s="3"/>
      <c r="E233" s="12">
        <v>7</v>
      </c>
      <c r="V233" s="31" t="s">
        <v>267</v>
      </c>
      <c r="X233" s="12"/>
      <c r="Y233" s="12">
        <v>7</v>
      </c>
      <c r="AQ233" s="31" t="s">
        <v>267</v>
      </c>
      <c r="AT233" s="12"/>
      <c r="AU233" s="12">
        <v>7</v>
      </c>
      <c r="BM233" s="31" t="s">
        <v>267</v>
      </c>
      <c r="BO233" s="12">
        <v>1</v>
      </c>
      <c r="BP233" s="12">
        <v>7</v>
      </c>
      <c r="BU233">
        <v>1</v>
      </c>
      <c r="CH233" s="31" t="s">
        <v>267</v>
      </c>
      <c r="CJ233" s="12"/>
      <c r="CK233" s="12">
        <v>7</v>
      </c>
      <c r="DC233" s="31" t="s">
        <v>267</v>
      </c>
      <c r="DE233" s="12"/>
      <c r="DF233" s="12">
        <v>7</v>
      </c>
      <c r="DX233" s="31" t="s">
        <v>267</v>
      </c>
      <c r="DZ233" s="12"/>
      <c r="EA233" s="12">
        <v>7</v>
      </c>
      <c r="ES233" s="31" t="s">
        <v>267</v>
      </c>
      <c r="EU233" s="12"/>
      <c r="EV233" s="12">
        <v>7</v>
      </c>
      <c r="FN233" s="31" t="s">
        <v>267</v>
      </c>
      <c r="FP233" s="12"/>
      <c r="FQ233" s="12">
        <v>7</v>
      </c>
      <c r="GI233" s="31" t="s">
        <v>267</v>
      </c>
      <c r="GK233" s="12"/>
      <c r="GL233" s="12">
        <v>7</v>
      </c>
      <c r="HD233" s="31" t="s">
        <v>267</v>
      </c>
      <c r="HF233" s="12">
        <v>1</v>
      </c>
      <c r="HG233" s="12">
        <v>7</v>
      </c>
      <c r="HL233">
        <v>1</v>
      </c>
    </row>
    <row r="234" spans="1:226" x14ac:dyDescent="0.25">
      <c r="A234">
        <v>1</v>
      </c>
      <c r="B234" s="4" t="s">
        <v>268</v>
      </c>
      <c r="D234" s="3"/>
      <c r="E234" s="12">
        <v>7</v>
      </c>
      <c r="V234" s="4" t="s">
        <v>268</v>
      </c>
      <c r="X234" s="12"/>
      <c r="Y234" s="12">
        <v>7</v>
      </c>
      <c r="AQ234" s="4" t="s">
        <v>268</v>
      </c>
      <c r="AT234" s="12">
        <v>1</v>
      </c>
      <c r="AU234" s="12">
        <v>7</v>
      </c>
      <c r="AZ234">
        <v>1</v>
      </c>
      <c r="BM234" s="4" t="s">
        <v>268</v>
      </c>
      <c r="BO234" s="12">
        <v>1</v>
      </c>
      <c r="BP234" s="12">
        <v>7</v>
      </c>
      <c r="BU234">
        <v>1</v>
      </c>
      <c r="CH234" s="4" t="s">
        <v>268</v>
      </c>
      <c r="CJ234" s="12"/>
      <c r="CK234" s="12">
        <v>7</v>
      </c>
      <c r="DC234" s="4" t="s">
        <v>268</v>
      </c>
      <c r="DE234" s="12"/>
      <c r="DF234" s="12">
        <v>7</v>
      </c>
      <c r="DX234" s="4" t="s">
        <v>268</v>
      </c>
      <c r="DZ234" s="12">
        <v>1</v>
      </c>
      <c r="EA234" s="12">
        <v>7</v>
      </c>
      <c r="EF234">
        <v>1</v>
      </c>
      <c r="ES234" s="4" t="s">
        <v>268</v>
      </c>
      <c r="EU234" s="12">
        <v>1</v>
      </c>
      <c r="EV234" s="12">
        <v>7</v>
      </c>
      <c r="FA234">
        <v>1</v>
      </c>
      <c r="FN234" s="4" t="s">
        <v>268</v>
      </c>
      <c r="FP234" s="12">
        <v>1</v>
      </c>
      <c r="FQ234" s="12">
        <v>7</v>
      </c>
      <c r="FV234">
        <v>1</v>
      </c>
      <c r="GI234" s="4" t="s">
        <v>268</v>
      </c>
      <c r="GK234" s="12"/>
      <c r="GL234" s="12">
        <v>7</v>
      </c>
      <c r="HD234" s="4" t="s">
        <v>268</v>
      </c>
      <c r="HF234" s="12"/>
      <c r="HG234" s="12">
        <v>7</v>
      </c>
    </row>
    <row r="235" spans="1:226" x14ac:dyDescent="0.25">
      <c r="A235">
        <v>1</v>
      </c>
      <c r="B235" s="4" t="s">
        <v>206</v>
      </c>
      <c r="D235" s="3">
        <v>1</v>
      </c>
      <c r="E235" s="12">
        <v>14</v>
      </c>
      <c r="Q235">
        <v>1</v>
      </c>
      <c r="V235" s="4" t="s">
        <v>206</v>
      </c>
      <c r="X235" s="12">
        <v>1</v>
      </c>
      <c r="Y235" s="12">
        <v>14</v>
      </c>
      <c r="AK235">
        <v>1</v>
      </c>
      <c r="AQ235" s="4" t="s">
        <v>206</v>
      </c>
      <c r="AT235" s="12"/>
      <c r="AU235" s="12">
        <v>14</v>
      </c>
      <c r="BM235" s="4" t="s">
        <v>206</v>
      </c>
      <c r="BO235" s="12"/>
      <c r="BP235" s="12">
        <v>14</v>
      </c>
      <c r="CH235" s="4" t="s">
        <v>206</v>
      </c>
      <c r="CJ235" s="12"/>
      <c r="CK235" s="12">
        <v>14</v>
      </c>
      <c r="DC235" s="4" t="s">
        <v>206</v>
      </c>
      <c r="DE235" s="12">
        <v>1</v>
      </c>
      <c r="DF235" s="12">
        <v>14</v>
      </c>
      <c r="DR235">
        <v>1</v>
      </c>
      <c r="DX235" s="4" t="s">
        <v>206</v>
      </c>
      <c r="DZ235" s="12"/>
      <c r="EA235" s="12">
        <v>14</v>
      </c>
      <c r="ES235" s="4" t="s">
        <v>206</v>
      </c>
      <c r="EU235" s="12">
        <v>1</v>
      </c>
      <c r="EV235" s="12">
        <v>14</v>
      </c>
      <c r="FH235">
        <v>1</v>
      </c>
      <c r="FN235" s="4" t="s">
        <v>206</v>
      </c>
      <c r="FP235" s="12"/>
      <c r="FQ235" s="12">
        <v>14</v>
      </c>
      <c r="GI235" s="4" t="s">
        <v>206</v>
      </c>
      <c r="GK235" s="12"/>
      <c r="GL235" s="12">
        <v>14</v>
      </c>
      <c r="HD235" s="4" t="s">
        <v>206</v>
      </c>
      <c r="HF235" s="12"/>
      <c r="HG235" s="12">
        <v>14</v>
      </c>
    </row>
    <row r="236" spans="1:226" x14ac:dyDescent="0.25">
      <c r="A236">
        <v>1</v>
      </c>
      <c r="B236" s="4" t="s">
        <v>207</v>
      </c>
      <c r="D236" s="3"/>
      <c r="E236" s="12">
        <v>8</v>
      </c>
      <c r="V236" s="4" t="s">
        <v>207</v>
      </c>
      <c r="X236" s="12"/>
      <c r="Y236" s="12">
        <v>8</v>
      </c>
      <c r="AQ236" s="4" t="s">
        <v>207</v>
      </c>
      <c r="AT236" s="12">
        <v>1</v>
      </c>
      <c r="AU236" s="12">
        <v>8</v>
      </c>
      <c r="BA236">
        <v>1</v>
      </c>
      <c r="BM236" s="4" t="s">
        <v>207</v>
      </c>
      <c r="BO236" s="12"/>
      <c r="BP236" s="12">
        <v>8</v>
      </c>
      <c r="CH236" s="4" t="s">
        <v>207</v>
      </c>
      <c r="CJ236" s="12"/>
      <c r="CK236" s="12">
        <v>8</v>
      </c>
      <c r="DC236" s="4" t="s">
        <v>207</v>
      </c>
      <c r="DE236" s="12"/>
      <c r="DF236" s="12">
        <v>8</v>
      </c>
      <c r="DX236" s="4" t="s">
        <v>207</v>
      </c>
      <c r="DZ236" s="12"/>
      <c r="EA236" s="12">
        <v>8</v>
      </c>
      <c r="ES236" s="4" t="s">
        <v>207</v>
      </c>
      <c r="EU236" s="12">
        <v>1</v>
      </c>
      <c r="EV236" s="12">
        <v>8</v>
      </c>
      <c r="FB236">
        <v>1</v>
      </c>
      <c r="FN236" s="4" t="s">
        <v>207</v>
      </c>
      <c r="FP236" s="12"/>
      <c r="FQ236" s="12">
        <v>8</v>
      </c>
      <c r="GI236" s="4" t="s">
        <v>207</v>
      </c>
      <c r="GK236" s="12"/>
      <c r="GL236" s="12">
        <v>8</v>
      </c>
      <c r="HD236" s="4" t="s">
        <v>207</v>
      </c>
      <c r="HF236" s="12"/>
      <c r="HG236" s="12">
        <v>8</v>
      </c>
    </row>
    <row r="237" spans="1:226" x14ac:dyDescent="0.25">
      <c r="A237">
        <v>1</v>
      </c>
      <c r="B237" s="31" t="s">
        <v>208</v>
      </c>
      <c r="D237" s="3">
        <v>1</v>
      </c>
      <c r="E237" s="12">
        <v>13</v>
      </c>
      <c r="P237">
        <v>1</v>
      </c>
      <c r="V237" s="31" t="s">
        <v>208</v>
      </c>
      <c r="X237" s="12">
        <v>1</v>
      </c>
      <c r="Y237" s="12">
        <v>13</v>
      </c>
      <c r="AJ237">
        <v>1</v>
      </c>
      <c r="AQ237" s="31" t="s">
        <v>208</v>
      </c>
      <c r="AT237" s="12"/>
      <c r="AU237" s="12">
        <v>13</v>
      </c>
      <c r="BM237" s="31" t="s">
        <v>208</v>
      </c>
      <c r="BO237" s="12"/>
      <c r="BP237" s="12">
        <v>13</v>
      </c>
      <c r="CH237" s="31" t="s">
        <v>208</v>
      </c>
      <c r="CJ237" s="12">
        <v>1</v>
      </c>
      <c r="CK237" s="12">
        <v>13</v>
      </c>
      <c r="CV237">
        <v>1</v>
      </c>
      <c r="DC237" s="31" t="s">
        <v>208</v>
      </c>
      <c r="DE237" s="12">
        <v>1</v>
      </c>
      <c r="DF237" s="12">
        <v>13</v>
      </c>
      <c r="DQ237">
        <v>1</v>
      </c>
      <c r="DX237" s="31" t="s">
        <v>208</v>
      </c>
      <c r="DZ237" s="12"/>
      <c r="EA237" s="12">
        <v>13</v>
      </c>
      <c r="ES237" s="31" t="s">
        <v>208</v>
      </c>
      <c r="EU237" s="12"/>
      <c r="EV237" s="12">
        <v>13</v>
      </c>
      <c r="FN237" s="31" t="s">
        <v>208</v>
      </c>
      <c r="FP237" s="12"/>
      <c r="FQ237" s="12">
        <v>13</v>
      </c>
      <c r="GI237" s="31" t="s">
        <v>208</v>
      </c>
      <c r="GK237" s="12"/>
      <c r="GL237" s="12">
        <v>13</v>
      </c>
      <c r="HD237" s="31" t="s">
        <v>208</v>
      </c>
      <c r="HF237" s="12"/>
      <c r="HG237" s="12">
        <v>13</v>
      </c>
    </row>
    <row r="238" spans="1:226" x14ac:dyDescent="0.25">
      <c r="A238">
        <v>1</v>
      </c>
      <c r="B238" s="4" t="s">
        <v>269</v>
      </c>
      <c r="D238" s="3">
        <v>1</v>
      </c>
      <c r="E238" s="12">
        <v>10</v>
      </c>
      <c r="M238">
        <v>1</v>
      </c>
      <c r="V238" s="4" t="s">
        <v>269</v>
      </c>
      <c r="X238" s="12">
        <v>1</v>
      </c>
      <c r="Y238" s="12">
        <v>10</v>
      </c>
      <c r="AG238">
        <v>1</v>
      </c>
      <c r="AQ238" s="4" t="s">
        <v>269</v>
      </c>
      <c r="AT238" s="12">
        <v>1</v>
      </c>
      <c r="AU238" s="12">
        <v>10</v>
      </c>
      <c r="BC238">
        <v>1</v>
      </c>
      <c r="BM238" s="4" t="s">
        <v>269</v>
      </c>
      <c r="BO238" s="12">
        <v>1</v>
      </c>
      <c r="BP238" s="12">
        <v>10</v>
      </c>
      <c r="BX238">
        <v>1</v>
      </c>
      <c r="CH238" s="4" t="s">
        <v>269</v>
      </c>
      <c r="CJ238" s="12"/>
      <c r="CK238" s="12">
        <v>10</v>
      </c>
      <c r="DC238" s="4" t="s">
        <v>269</v>
      </c>
      <c r="DE238" s="12"/>
      <c r="DF238" s="12">
        <v>10</v>
      </c>
      <c r="DX238" s="4" t="s">
        <v>269</v>
      </c>
      <c r="DZ238" s="12">
        <v>1</v>
      </c>
      <c r="EA238" s="12">
        <v>10</v>
      </c>
      <c r="EI238">
        <v>1</v>
      </c>
      <c r="ES238" s="4" t="s">
        <v>269</v>
      </c>
      <c r="EU238" s="12">
        <v>1</v>
      </c>
      <c r="EV238" s="12">
        <v>10</v>
      </c>
      <c r="FD238">
        <v>1</v>
      </c>
      <c r="FN238" s="4" t="s">
        <v>269</v>
      </c>
      <c r="FP238" s="12">
        <v>1</v>
      </c>
      <c r="FQ238" s="12">
        <v>10</v>
      </c>
      <c r="FY238">
        <v>1</v>
      </c>
      <c r="GI238" s="4" t="s">
        <v>269</v>
      </c>
      <c r="GK238" s="12">
        <v>1</v>
      </c>
      <c r="GL238" s="12">
        <v>10</v>
      </c>
      <c r="GT238">
        <v>1</v>
      </c>
      <c r="HD238" s="4" t="s">
        <v>269</v>
      </c>
      <c r="HF238" s="12">
        <v>1</v>
      </c>
      <c r="HG238" s="12">
        <v>10</v>
      </c>
      <c r="HO238">
        <v>1</v>
      </c>
    </row>
    <row r="239" spans="1:226" x14ac:dyDescent="0.25">
      <c r="A239">
        <v>1</v>
      </c>
      <c r="B239" s="4" t="s">
        <v>270</v>
      </c>
      <c r="D239" s="3"/>
      <c r="E239" s="12">
        <v>7</v>
      </c>
      <c r="V239" s="4" t="s">
        <v>270</v>
      </c>
      <c r="X239" s="12"/>
      <c r="Y239" s="12">
        <v>7</v>
      </c>
      <c r="AQ239" s="4" t="s">
        <v>270</v>
      </c>
      <c r="AT239" s="12"/>
      <c r="AU239" s="12">
        <v>7</v>
      </c>
      <c r="BM239" s="4" t="s">
        <v>270</v>
      </c>
      <c r="BO239" s="12">
        <v>1</v>
      </c>
      <c r="BP239" s="12">
        <v>7</v>
      </c>
      <c r="BU239">
        <v>1</v>
      </c>
      <c r="CH239" s="4" t="s">
        <v>270</v>
      </c>
      <c r="CJ239" s="12"/>
      <c r="CK239" s="12">
        <v>7</v>
      </c>
      <c r="DC239" s="4" t="s">
        <v>270</v>
      </c>
      <c r="DE239" s="12"/>
      <c r="DF239" s="12">
        <v>7</v>
      </c>
      <c r="DX239" s="4" t="s">
        <v>270</v>
      </c>
      <c r="DZ239" s="12"/>
      <c r="EA239" s="12">
        <v>7</v>
      </c>
      <c r="ES239" s="4" t="s">
        <v>270</v>
      </c>
      <c r="EU239" s="12"/>
      <c r="EV239" s="12">
        <v>7</v>
      </c>
      <c r="FN239" s="4" t="s">
        <v>270</v>
      </c>
      <c r="FP239" s="12">
        <v>1</v>
      </c>
      <c r="FQ239" s="12">
        <v>7</v>
      </c>
      <c r="FV239">
        <v>1</v>
      </c>
      <c r="GI239" s="4" t="s">
        <v>270</v>
      </c>
      <c r="GK239" s="12">
        <v>1</v>
      </c>
      <c r="GL239" s="12">
        <v>7</v>
      </c>
      <c r="GQ239">
        <v>1</v>
      </c>
      <c r="HD239" s="4" t="s">
        <v>270</v>
      </c>
      <c r="HF239" s="12">
        <v>1</v>
      </c>
      <c r="HG239" s="12">
        <v>7</v>
      </c>
      <c r="HL239">
        <v>1</v>
      </c>
    </row>
    <row r="240" spans="1:226" x14ac:dyDescent="0.25">
      <c r="A240">
        <v>1</v>
      </c>
      <c r="B240" s="4" t="s">
        <v>209</v>
      </c>
      <c r="D240" s="3"/>
      <c r="E240" s="12">
        <v>14</v>
      </c>
      <c r="V240" s="4" t="s">
        <v>209</v>
      </c>
      <c r="X240" s="12"/>
      <c r="Y240" s="12">
        <v>14</v>
      </c>
      <c r="AQ240" s="4" t="s">
        <v>209</v>
      </c>
      <c r="AT240" s="12"/>
      <c r="AU240" s="12">
        <v>14</v>
      </c>
      <c r="BM240" s="4" t="s">
        <v>209</v>
      </c>
      <c r="BO240" s="12">
        <v>1</v>
      </c>
      <c r="BP240" s="12">
        <v>14</v>
      </c>
      <c r="CB240">
        <v>1</v>
      </c>
      <c r="CH240" s="4" t="s">
        <v>209</v>
      </c>
      <c r="CJ240" s="12">
        <v>1</v>
      </c>
      <c r="CK240" s="12">
        <v>14</v>
      </c>
      <c r="CW240">
        <v>1</v>
      </c>
      <c r="DC240" s="4" t="s">
        <v>209</v>
      </c>
      <c r="DE240" s="12"/>
      <c r="DF240" s="12">
        <v>14</v>
      </c>
      <c r="DX240" s="4" t="s">
        <v>209</v>
      </c>
      <c r="DZ240" s="12"/>
      <c r="EA240" s="12">
        <v>14</v>
      </c>
      <c r="ES240" s="4" t="s">
        <v>209</v>
      </c>
      <c r="EU240" s="12"/>
      <c r="EV240" s="12">
        <v>14</v>
      </c>
      <c r="FN240" s="4" t="s">
        <v>209</v>
      </c>
      <c r="FP240" s="12"/>
      <c r="FQ240" s="12">
        <v>14</v>
      </c>
      <c r="GI240" s="4" t="s">
        <v>209</v>
      </c>
      <c r="GK240" s="12"/>
      <c r="GL240" s="12">
        <v>14</v>
      </c>
      <c r="HD240" s="4" t="s">
        <v>209</v>
      </c>
      <c r="HF240" s="12"/>
      <c r="HG240" s="12">
        <v>14</v>
      </c>
    </row>
    <row r="241" spans="1:224" x14ac:dyDescent="0.25">
      <c r="B241" s="23" t="s">
        <v>24</v>
      </c>
      <c r="C241" s="23">
        <f>SUM(A242:A257)</f>
        <v>16</v>
      </c>
      <c r="D241" s="3"/>
      <c r="E241" s="12"/>
      <c r="V241" s="23" t="s">
        <v>24</v>
      </c>
      <c r="W241" s="23">
        <f>SUM(U242:U257)</f>
        <v>0</v>
      </c>
      <c r="X241" s="12"/>
      <c r="Y241" s="12"/>
      <c r="AQ241" s="23" t="s">
        <v>24</v>
      </c>
      <c r="AR241" s="23">
        <f>SUM(AP242:AP257)</f>
        <v>0</v>
      </c>
      <c r="AS241" s="24"/>
      <c r="AT241" s="12"/>
      <c r="AU241" s="12"/>
      <c r="BM241" s="23" t="s">
        <v>24</v>
      </c>
      <c r="BN241" s="23">
        <f>SUM(BL242:BL257)</f>
        <v>0</v>
      </c>
      <c r="BO241" s="12"/>
      <c r="BP241" s="12"/>
      <c r="CH241" s="23" t="s">
        <v>24</v>
      </c>
      <c r="CI241" s="23">
        <f>SUM(CG242:CG257)</f>
        <v>0</v>
      </c>
      <c r="CJ241" s="12"/>
      <c r="CK241" s="12"/>
      <c r="DC241" s="23" t="s">
        <v>24</v>
      </c>
      <c r="DD241" s="23">
        <f>SUM(DB242:DB257)</f>
        <v>0</v>
      </c>
      <c r="DE241" s="12"/>
      <c r="DF241" s="12"/>
      <c r="DX241" s="23" t="s">
        <v>24</v>
      </c>
      <c r="DY241" s="23">
        <f>SUM(DW242:DW257)</f>
        <v>0</v>
      </c>
      <c r="DZ241" s="12"/>
      <c r="EA241" s="12"/>
      <c r="ES241" s="23" t="s">
        <v>24</v>
      </c>
      <c r="ET241" s="23">
        <f>SUM(ER242:ER257)</f>
        <v>0</v>
      </c>
      <c r="EU241" s="12"/>
      <c r="EV241" s="12"/>
      <c r="FN241" s="23" t="s">
        <v>24</v>
      </c>
      <c r="FO241" s="23">
        <f>SUM(FM242:FM257)</f>
        <v>0</v>
      </c>
      <c r="FP241" s="12"/>
      <c r="FQ241" s="12"/>
      <c r="GI241" s="23" t="s">
        <v>24</v>
      </c>
      <c r="GJ241" s="23">
        <f>SUM(GH242:GH257)</f>
        <v>0</v>
      </c>
      <c r="GK241" s="12"/>
      <c r="GL241" s="12"/>
      <c r="HD241" s="23" t="s">
        <v>24</v>
      </c>
      <c r="HE241" s="23">
        <f>SUM(HC242:HC257)</f>
        <v>0</v>
      </c>
      <c r="HF241" s="12"/>
      <c r="HG241" s="12"/>
    </row>
    <row r="242" spans="1:224" x14ac:dyDescent="0.25">
      <c r="A242">
        <v>1</v>
      </c>
      <c r="B242" s="31" t="s">
        <v>210</v>
      </c>
      <c r="D242" s="3"/>
      <c r="E242" s="12">
        <v>15</v>
      </c>
      <c r="V242" s="31" t="s">
        <v>210</v>
      </c>
      <c r="X242" s="12"/>
      <c r="Y242" s="12">
        <v>15</v>
      </c>
      <c r="AQ242" s="31" t="s">
        <v>210</v>
      </c>
      <c r="AT242" s="12"/>
      <c r="AU242" s="12">
        <v>15</v>
      </c>
      <c r="BM242" s="31" t="s">
        <v>210</v>
      </c>
      <c r="BO242" s="12"/>
      <c r="BP242" s="12">
        <v>15</v>
      </c>
      <c r="CH242" s="31" t="s">
        <v>210</v>
      </c>
      <c r="CJ242" s="12"/>
      <c r="CK242" s="12">
        <v>15</v>
      </c>
      <c r="DC242" s="31" t="s">
        <v>210</v>
      </c>
      <c r="DE242" s="12"/>
      <c r="DF242" s="12">
        <v>15</v>
      </c>
      <c r="DX242" s="31" t="s">
        <v>210</v>
      </c>
      <c r="DZ242" s="12"/>
      <c r="EA242" s="12">
        <v>15</v>
      </c>
      <c r="ES242" s="31" t="s">
        <v>210</v>
      </c>
      <c r="EU242" s="12"/>
      <c r="EV242" s="12">
        <v>15</v>
      </c>
      <c r="FN242" s="31" t="s">
        <v>210</v>
      </c>
      <c r="FP242" s="12">
        <v>1</v>
      </c>
      <c r="FQ242" s="12">
        <v>15</v>
      </c>
      <c r="GD242">
        <v>1</v>
      </c>
      <c r="GI242" s="31" t="s">
        <v>210</v>
      </c>
      <c r="GK242" s="12"/>
      <c r="GL242" s="12">
        <v>15</v>
      </c>
      <c r="HD242" s="31" t="s">
        <v>210</v>
      </c>
      <c r="HF242" s="12"/>
      <c r="HG242" s="12">
        <v>15</v>
      </c>
    </row>
    <row r="243" spans="1:224" x14ac:dyDescent="0.25">
      <c r="A243">
        <v>1</v>
      </c>
      <c r="B243" s="4" t="s">
        <v>211</v>
      </c>
      <c r="D243" s="3">
        <v>1</v>
      </c>
      <c r="E243" s="12">
        <v>9</v>
      </c>
      <c r="L243">
        <v>1</v>
      </c>
      <c r="V243" s="4" t="s">
        <v>211</v>
      </c>
      <c r="X243" s="12">
        <v>1</v>
      </c>
      <c r="Y243" s="12">
        <v>9</v>
      </c>
      <c r="AF243">
        <v>1</v>
      </c>
      <c r="AQ243" s="4" t="s">
        <v>211</v>
      </c>
      <c r="AT243" s="12">
        <v>1</v>
      </c>
      <c r="AU243" s="12">
        <v>9</v>
      </c>
      <c r="BB243">
        <v>1</v>
      </c>
      <c r="BM243" s="4" t="s">
        <v>211</v>
      </c>
      <c r="BO243" s="12">
        <v>1</v>
      </c>
      <c r="BP243" s="12">
        <v>9</v>
      </c>
      <c r="BW243">
        <v>1</v>
      </c>
      <c r="CH243" s="4" t="s">
        <v>211</v>
      </c>
      <c r="CJ243" s="12"/>
      <c r="CK243" s="12">
        <v>9</v>
      </c>
      <c r="DC243" s="4" t="s">
        <v>211</v>
      </c>
      <c r="DE243" s="12"/>
      <c r="DF243" s="12">
        <v>9</v>
      </c>
      <c r="DX243" s="4" t="s">
        <v>211</v>
      </c>
      <c r="DZ243" s="12">
        <v>1</v>
      </c>
      <c r="EA243" s="12">
        <v>9</v>
      </c>
      <c r="EH243">
        <v>1</v>
      </c>
      <c r="ES243" s="4" t="s">
        <v>211</v>
      </c>
      <c r="EU243" s="12">
        <v>1</v>
      </c>
      <c r="EV243" s="12">
        <v>9</v>
      </c>
      <c r="FC243">
        <v>1</v>
      </c>
      <c r="FN243" s="4" t="s">
        <v>211</v>
      </c>
      <c r="FP243" s="12">
        <v>1</v>
      </c>
      <c r="FQ243" s="12">
        <v>9</v>
      </c>
      <c r="FX243">
        <v>1</v>
      </c>
      <c r="GI243" s="4" t="s">
        <v>211</v>
      </c>
      <c r="GK243" s="12">
        <v>1</v>
      </c>
      <c r="GL243" s="12">
        <v>9</v>
      </c>
      <c r="GS243">
        <v>1</v>
      </c>
      <c r="HD243" s="4" t="s">
        <v>211</v>
      </c>
      <c r="HF243" s="12">
        <v>1</v>
      </c>
      <c r="HG243" s="12">
        <v>9</v>
      </c>
      <c r="HN243">
        <v>1</v>
      </c>
    </row>
    <row r="244" spans="1:224" x14ac:dyDescent="0.25">
      <c r="A244">
        <v>1</v>
      </c>
      <c r="B244" s="4" t="s">
        <v>212</v>
      </c>
      <c r="D244" s="3">
        <v>1</v>
      </c>
      <c r="E244" s="12">
        <v>16</v>
      </c>
      <c r="S244">
        <v>1</v>
      </c>
      <c r="V244" s="4" t="s">
        <v>212</v>
      </c>
      <c r="X244" s="12">
        <v>1</v>
      </c>
      <c r="Y244" s="12">
        <v>16</v>
      </c>
      <c r="AM244">
        <v>1</v>
      </c>
      <c r="AQ244" s="4" t="s">
        <v>212</v>
      </c>
      <c r="AT244" s="12">
        <v>1</v>
      </c>
      <c r="AU244" s="12">
        <v>16</v>
      </c>
      <c r="BI244">
        <v>1</v>
      </c>
      <c r="BM244" s="4" t="s">
        <v>212</v>
      </c>
      <c r="BO244" s="12"/>
      <c r="BP244" s="12">
        <v>16</v>
      </c>
      <c r="CH244" s="4" t="s">
        <v>212</v>
      </c>
      <c r="CJ244" s="12"/>
      <c r="CK244" s="12">
        <v>16</v>
      </c>
      <c r="DC244" s="4" t="s">
        <v>212</v>
      </c>
      <c r="DE244" s="12"/>
      <c r="DF244" s="12">
        <v>16</v>
      </c>
      <c r="DX244" s="4" t="s">
        <v>212</v>
      </c>
      <c r="DZ244" s="12">
        <v>1</v>
      </c>
      <c r="EA244" s="12">
        <v>16</v>
      </c>
      <c r="EO244">
        <v>1</v>
      </c>
      <c r="ES244" s="4" t="s">
        <v>212</v>
      </c>
      <c r="EU244" s="12"/>
      <c r="EV244" s="12">
        <v>16</v>
      </c>
      <c r="FN244" s="4" t="s">
        <v>212</v>
      </c>
      <c r="FP244" s="12"/>
      <c r="FQ244" s="12">
        <v>16</v>
      </c>
      <c r="GI244" s="4" t="s">
        <v>212</v>
      </c>
      <c r="GK244" s="12"/>
      <c r="GL244" s="12">
        <v>16</v>
      </c>
      <c r="HD244" s="4" t="s">
        <v>212</v>
      </c>
      <c r="HF244" s="12"/>
      <c r="HG244" s="12">
        <v>16</v>
      </c>
    </row>
    <row r="245" spans="1:224" x14ac:dyDescent="0.25">
      <c r="A245">
        <v>1</v>
      </c>
      <c r="B245" s="31" t="s">
        <v>213</v>
      </c>
      <c r="D245" s="44">
        <v>1</v>
      </c>
      <c r="E245" s="12">
        <v>12</v>
      </c>
      <c r="O245">
        <v>1</v>
      </c>
      <c r="V245" s="31" t="s">
        <v>213</v>
      </c>
      <c r="X245" s="43">
        <v>1</v>
      </c>
      <c r="Y245" s="12">
        <v>12</v>
      </c>
      <c r="AI245">
        <v>1</v>
      </c>
      <c r="AQ245" s="31" t="s">
        <v>213</v>
      </c>
      <c r="AT245" s="12"/>
      <c r="AU245" s="12">
        <v>12</v>
      </c>
      <c r="BM245" s="31" t="s">
        <v>213</v>
      </c>
      <c r="BO245" s="12"/>
      <c r="BP245" s="12">
        <v>12</v>
      </c>
      <c r="CH245" s="31" t="s">
        <v>213</v>
      </c>
      <c r="CJ245" s="12">
        <v>1</v>
      </c>
      <c r="CK245" s="12">
        <v>12</v>
      </c>
      <c r="CU245">
        <v>1</v>
      </c>
      <c r="DC245" s="31" t="s">
        <v>213</v>
      </c>
      <c r="DE245" s="12">
        <v>1</v>
      </c>
      <c r="DF245" s="12">
        <v>12</v>
      </c>
      <c r="DP245">
        <v>1</v>
      </c>
      <c r="DX245" s="31" t="s">
        <v>213</v>
      </c>
      <c r="DZ245" s="12"/>
      <c r="EA245" s="12">
        <v>12</v>
      </c>
      <c r="ES245" s="31" t="s">
        <v>213</v>
      </c>
      <c r="EU245" s="12"/>
      <c r="EV245" s="12">
        <v>12</v>
      </c>
      <c r="FN245" s="31" t="s">
        <v>213</v>
      </c>
      <c r="FP245" s="12"/>
      <c r="FQ245" s="12">
        <v>12</v>
      </c>
      <c r="GI245" s="31" t="s">
        <v>213</v>
      </c>
      <c r="GK245" s="12"/>
      <c r="GL245" s="12">
        <v>12</v>
      </c>
      <c r="HD245" s="31" t="s">
        <v>213</v>
      </c>
      <c r="HF245" s="12"/>
      <c r="HG245" s="12">
        <v>12</v>
      </c>
    </row>
    <row r="246" spans="1:224" x14ac:dyDescent="0.25">
      <c r="A246">
        <v>1</v>
      </c>
      <c r="B246" s="4" t="s">
        <v>214</v>
      </c>
      <c r="D246" s="3"/>
      <c r="E246" s="12">
        <v>12</v>
      </c>
      <c r="V246" s="4" t="s">
        <v>214</v>
      </c>
      <c r="X246" s="12"/>
      <c r="Y246" s="12">
        <v>12</v>
      </c>
      <c r="AQ246" s="4" t="s">
        <v>214</v>
      </c>
      <c r="AT246" s="12">
        <v>1</v>
      </c>
      <c r="AU246" s="12">
        <v>12</v>
      </c>
      <c r="BE246">
        <v>1</v>
      </c>
      <c r="BM246" s="4" t="s">
        <v>214</v>
      </c>
      <c r="BO246" s="12"/>
      <c r="BP246" s="12">
        <v>12</v>
      </c>
      <c r="CH246" s="4" t="s">
        <v>214</v>
      </c>
      <c r="CJ246" s="12"/>
      <c r="CK246" s="12">
        <v>12</v>
      </c>
      <c r="DC246" s="4" t="s">
        <v>214</v>
      </c>
      <c r="DE246" s="12"/>
      <c r="DF246" s="12">
        <v>12</v>
      </c>
      <c r="DX246" s="4" t="s">
        <v>214</v>
      </c>
      <c r="DZ246" s="12"/>
      <c r="EA246" s="12">
        <v>12</v>
      </c>
      <c r="ES246" s="4" t="s">
        <v>214</v>
      </c>
      <c r="EU246" s="12">
        <v>1</v>
      </c>
      <c r="EV246" s="12">
        <v>12</v>
      </c>
      <c r="FF246">
        <v>1</v>
      </c>
      <c r="FN246" s="4" t="s">
        <v>214</v>
      </c>
      <c r="FP246" s="12">
        <v>1</v>
      </c>
      <c r="FQ246" s="12">
        <v>12</v>
      </c>
      <c r="GA246">
        <v>1</v>
      </c>
      <c r="GI246" s="4" t="s">
        <v>214</v>
      </c>
      <c r="GK246" s="12"/>
      <c r="GL246" s="12">
        <v>12</v>
      </c>
      <c r="HD246" s="4" t="s">
        <v>214</v>
      </c>
      <c r="HF246" s="12"/>
      <c r="HG246" s="12">
        <v>12</v>
      </c>
    </row>
    <row r="247" spans="1:224" x14ac:dyDescent="0.25">
      <c r="A247">
        <v>1</v>
      </c>
      <c r="B247" s="4" t="s">
        <v>215</v>
      </c>
      <c r="D247" s="3"/>
      <c r="E247" s="12">
        <v>8</v>
      </c>
      <c r="V247" s="4" t="s">
        <v>215</v>
      </c>
      <c r="X247" s="12"/>
      <c r="Y247" s="12">
        <v>8</v>
      </c>
      <c r="AQ247" s="4" t="s">
        <v>215</v>
      </c>
      <c r="AT247" s="12">
        <v>1</v>
      </c>
      <c r="AU247" s="12">
        <v>8</v>
      </c>
      <c r="BA247">
        <v>1</v>
      </c>
      <c r="BM247" s="4" t="s">
        <v>215</v>
      </c>
      <c r="BO247" s="12">
        <v>1</v>
      </c>
      <c r="BP247" s="12">
        <v>8</v>
      </c>
      <c r="BV247">
        <v>1</v>
      </c>
      <c r="CH247" s="4" t="s">
        <v>215</v>
      </c>
      <c r="CJ247" s="12"/>
      <c r="CK247" s="12">
        <v>8</v>
      </c>
      <c r="DC247" s="4" t="s">
        <v>215</v>
      </c>
      <c r="DE247" s="12"/>
      <c r="DF247" s="12">
        <v>8</v>
      </c>
      <c r="DX247" s="4" t="s">
        <v>215</v>
      </c>
      <c r="DZ247" s="12">
        <v>1</v>
      </c>
      <c r="EA247" s="12">
        <v>8</v>
      </c>
      <c r="EG247">
        <v>1</v>
      </c>
      <c r="ES247" s="4" t="s">
        <v>215</v>
      </c>
      <c r="EU247" s="12">
        <v>1</v>
      </c>
      <c r="EV247" s="12">
        <v>8</v>
      </c>
      <c r="FB247">
        <v>1</v>
      </c>
      <c r="FN247" s="4" t="s">
        <v>215</v>
      </c>
      <c r="FP247" s="12">
        <v>1</v>
      </c>
      <c r="FQ247" s="12">
        <v>8</v>
      </c>
      <c r="FW247">
        <v>1</v>
      </c>
      <c r="GI247" s="4" t="s">
        <v>215</v>
      </c>
      <c r="GK247" s="12"/>
      <c r="GL247" s="12">
        <v>8</v>
      </c>
      <c r="HD247" s="4" t="s">
        <v>215</v>
      </c>
      <c r="HF247" s="12"/>
      <c r="HG247" s="12">
        <v>8</v>
      </c>
    </row>
    <row r="248" spans="1:224" x14ac:dyDescent="0.25">
      <c r="A248">
        <v>1</v>
      </c>
      <c r="B248" s="34" t="s">
        <v>216</v>
      </c>
      <c r="D248" s="3"/>
      <c r="E248" s="12">
        <v>13</v>
      </c>
      <c r="V248" s="34" t="s">
        <v>216</v>
      </c>
      <c r="X248" s="12"/>
      <c r="Y248" s="12">
        <v>13</v>
      </c>
      <c r="AQ248" s="34" t="s">
        <v>216</v>
      </c>
      <c r="AT248" s="12"/>
      <c r="AU248" s="12">
        <v>13</v>
      </c>
      <c r="BM248" s="34" t="s">
        <v>216</v>
      </c>
      <c r="BO248" s="12"/>
      <c r="BP248" s="12">
        <v>13</v>
      </c>
      <c r="CH248" s="34" t="s">
        <v>216</v>
      </c>
      <c r="CJ248" s="12"/>
      <c r="CK248" s="12">
        <v>13</v>
      </c>
      <c r="DC248" s="34" t="s">
        <v>216</v>
      </c>
      <c r="DE248" s="12"/>
      <c r="DF248" s="12">
        <v>13</v>
      </c>
      <c r="DX248" s="34" t="s">
        <v>216</v>
      </c>
      <c r="DZ248" s="12"/>
      <c r="EA248" s="12">
        <v>13</v>
      </c>
      <c r="ES248" s="34" t="s">
        <v>216</v>
      </c>
      <c r="EU248" s="12"/>
      <c r="EV248" s="12">
        <v>13</v>
      </c>
      <c r="FN248" s="34" t="s">
        <v>216</v>
      </c>
      <c r="FP248" s="12">
        <v>1</v>
      </c>
      <c r="FQ248" s="12">
        <v>13</v>
      </c>
      <c r="GB248">
        <v>1</v>
      </c>
      <c r="GI248" s="34" t="s">
        <v>216</v>
      </c>
      <c r="GK248" s="12"/>
      <c r="GL248" s="12">
        <v>13</v>
      </c>
      <c r="HD248" s="34" t="s">
        <v>216</v>
      </c>
      <c r="HF248" s="12"/>
      <c r="HG248" s="12">
        <v>13</v>
      </c>
    </row>
    <row r="249" spans="1:224" x14ac:dyDescent="0.25">
      <c r="A249">
        <v>1</v>
      </c>
      <c r="B249" s="4" t="s">
        <v>217</v>
      </c>
      <c r="D249" s="3"/>
      <c r="E249" s="12">
        <v>14</v>
      </c>
      <c r="V249" s="4" t="s">
        <v>217</v>
      </c>
      <c r="X249" s="12"/>
      <c r="Y249" s="12">
        <v>14</v>
      </c>
      <c r="AQ249" s="4" t="s">
        <v>217</v>
      </c>
      <c r="AT249" s="12">
        <v>1</v>
      </c>
      <c r="AU249" s="12">
        <v>14</v>
      </c>
      <c r="BG249">
        <v>1</v>
      </c>
      <c r="BM249" s="4" t="s">
        <v>217</v>
      </c>
      <c r="BO249" s="12">
        <v>1</v>
      </c>
      <c r="BP249" s="12">
        <v>14</v>
      </c>
      <c r="CB249">
        <v>1</v>
      </c>
      <c r="CH249" s="4" t="s">
        <v>217</v>
      </c>
      <c r="CJ249" s="12"/>
      <c r="CK249" s="12">
        <v>14</v>
      </c>
      <c r="DC249" s="4" t="s">
        <v>217</v>
      </c>
      <c r="DE249" s="12"/>
      <c r="DF249" s="12">
        <v>14</v>
      </c>
      <c r="DX249" s="4" t="s">
        <v>217</v>
      </c>
      <c r="DZ249" s="12"/>
      <c r="EA249" s="12">
        <v>14</v>
      </c>
      <c r="ES249" s="4" t="s">
        <v>217</v>
      </c>
      <c r="EU249" s="12">
        <v>1</v>
      </c>
      <c r="EV249" s="12">
        <v>14</v>
      </c>
      <c r="FH249">
        <v>1</v>
      </c>
      <c r="FN249" s="4" t="s">
        <v>217</v>
      </c>
      <c r="FP249" s="12"/>
      <c r="FQ249" s="12">
        <v>14</v>
      </c>
      <c r="GI249" s="4" t="s">
        <v>217</v>
      </c>
      <c r="GK249" s="12"/>
      <c r="GL249" s="12">
        <v>14</v>
      </c>
      <c r="HD249" s="4" t="s">
        <v>217</v>
      </c>
      <c r="HF249" s="12"/>
      <c r="HG249" s="12">
        <v>14</v>
      </c>
    </row>
    <row r="250" spans="1:224" x14ac:dyDescent="0.25">
      <c r="A250">
        <v>1</v>
      </c>
      <c r="B250" s="4" t="s">
        <v>218</v>
      </c>
      <c r="D250" s="44">
        <v>1</v>
      </c>
      <c r="E250" s="12">
        <v>14</v>
      </c>
      <c r="Q250">
        <v>1</v>
      </c>
      <c r="V250" s="4" t="s">
        <v>218</v>
      </c>
      <c r="X250" s="43">
        <v>1</v>
      </c>
      <c r="Y250" s="12">
        <v>14</v>
      </c>
      <c r="AK250">
        <v>1</v>
      </c>
      <c r="AQ250" s="4" t="s">
        <v>218</v>
      </c>
      <c r="AT250" s="43">
        <v>1</v>
      </c>
      <c r="AU250" s="12">
        <v>14</v>
      </c>
      <c r="BG250">
        <v>1</v>
      </c>
      <c r="BM250" s="4" t="s">
        <v>218</v>
      </c>
      <c r="BO250" s="12"/>
      <c r="BP250" s="12">
        <v>14</v>
      </c>
      <c r="CH250" s="4" t="s">
        <v>218</v>
      </c>
      <c r="CJ250" s="12">
        <v>1</v>
      </c>
      <c r="CK250" s="12">
        <v>14</v>
      </c>
      <c r="CW250">
        <v>1</v>
      </c>
      <c r="DC250" s="4" t="s">
        <v>218</v>
      </c>
      <c r="DE250" s="12">
        <v>1</v>
      </c>
      <c r="DF250" s="12">
        <v>14</v>
      </c>
      <c r="DR250">
        <v>1</v>
      </c>
      <c r="DX250" s="4" t="s">
        <v>218</v>
      </c>
      <c r="DZ250" s="12">
        <v>1</v>
      </c>
      <c r="EA250" s="12">
        <v>14</v>
      </c>
      <c r="EM250">
        <v>1</v>
      </c>
      <c r="ES250" s="4" t="s">
        <v>218</v>
      </c>
      <c r="EU250" s="12"/>
      <c r="EV250" s="12">
        <v>14</v>
      </c>
      <c r="FN250" s="4" t="s">
        <v>218</v>
      </c>
      <c r="FP250" s="12"/>
      <c r="FQ250" s="12">
        <v>14</v>
      </c>
      <c r="GI250" s="4" t="s">
        <v>218</v>
      </c>
      <c r="GK250" s="12"/>
      <c r="GL250" s="12">
        <v>14</v>
      </c>
      <c r="HD250" s="4" t="s">
        <v>218</v>
      </c>
      <c r="HF250" s="12"/>
      <c r="HG250" s="12">
        <v>14</v>
      </c>
    </row>
    <row r="251" spans="1:224" x14ac:dyDescent="0.25">
      <c r="A251">
        <v>1</v>
      </c>
      <c r="B251" s="31" t="s">
        <v>219</v>
      </c>
      <c r="D251" s="3">
        <v>1</v>
      </c>
      <c r="E251" s="12">
        <v>9</v>
      </c>
      <c r="L251">
        <v>1</v>
      </c>
      <c r="V251" s="31" t="s">
        <v>219</v>
      </c>
      <c r="X251" s="12">
        <v>1</v>
      </c>
      <c r="Y251" s="12">
        <v>9</v>
      </c>
      <c r="AF251">
        <v>1</v>
      </c>
      <c r="AQ251" s="31" t="s">
        <v>219</v>
      </c>
      <c r="AT251" s="12"/>
      <c r="AU251" s="12">
        <v>9</v>
      </c>
      <c r="BM251" s="31" t="s">
        <v>219</v>
      </c>
      <c r="BO251" s="12"/>
      <c r="BP251" s="12">
        <v>9</v>
      </c>
      <c r="CH251" s="31" t="s">
        <v>219</v>
      </c>
      <c r="CJ251" s="12">
        <v>1</v>
      </c>
      <c r="CK251" s="12">
        <v>9</v>
      </c>
      <c r="CR251">
        <v>1</v>
      </c>
      <c r="DC251" s="31" t="s">
        <v>219</v>
      </c>
      <c r="DE251" s="12">
        <v>1</v>
      </c>
      <c r="DF251" s="12">
        <v>9</v>
      </c>
      <c r="DM251">
        <v>1</v>
      </c>
      <c r="DX251" s="31" t="s">
        <v>219</v>
      </c>
      <c r="DZ251" s="12">
        <v>1</v>
      </c>
      <c r="EA251" s="12">
        <v>9</v>
      </c>
      <c r="EH251">
        <v>1</v>
      </c>
      <c r="ES251" s="31" t="s">
        <v>219</v>
      </c>
      <c r="EU251" s="12"/>
      <c r="EV251" s="12">
        <v>9</v>
      </c>
      <c r="FN251" s="31" t="s">
        <v>219</v>
      </c>
      <c r="FP251" s="12"/>
      <c r="FQ251" s="12">
        <v>9</v>
      </c>
      <c r="GI251" s="31" t="s">
        <v>219</v>
      </c>
      <c r="GK251" s="12"/>
      <c r="GL251" s="12">
        <v>9</v>
      </c>
      <c r="HD251" s="31" t="s">
        <v>219</v>
      </c>
      <c r="HF251" s="12"/>
      <c r="HG251" s="12">
        <v>9</v>
      </c>
    </row>
    <row r="252" spans="1:224" x14ac:dyDescent="0.25">
      <c r="A252">
        <v>1</v>
      </c>
      <c r="B252" s="4" t="s">
        <v>220</v>
      </c>
      <c r="D252" s="3">
        <v>1</v>
      </c>
      <c r="E252" s="12">
        <v>11</v>
      </c>
      <c r="N252">
        <v>1</v>
      </c>
      <c r="V252" s="4" t="s">
        <v>220</v>
      </c>
      <c r="X252" s="12"/>
      <c r="Y252" s="12">
        <v>11</v>
      </c>
      <c r="AQ252" s="4" t="s">
        <v>220</v>
      </c>
      <c r="AT252" s="12">
        <v>1</v>
      </c>
      <c r="AU252" s="12">
        <v>11</v>
      </c>
      <c r="BD252">
        <v>1</v>
      </c>
      <c r="BM252" s="4" t="s">
        <v>220</v>
      </c>
      <c r="BO252" s="12">
        <v>1</v>
      </c>
      <c r="BP252" s="12">
        <v>11</v>
      </c>
      <c r="BY252">
        <v>1</v>
      </c>
      <c r="CH252" s="4" t="s">
        <v>220</v>
      </c>
      <c r="CJ252" s="12"/>
      <c r="CK252" s="12">
        <v>11</v>
      </c>
      <c r="DC252" s="4" t="s">
        <v>220</v>
      </c>
      <c r="DE252" s="12"/>
      <c r="DF252" s="12">
        <v>11</v>
      </c>
      <c r="DX252" s="4" t="s">
        <v>220</v>
      </c>
      <c r="DZ252" s="12">
        <v>1</v>
      </c>
      <c r="EA252" s="12">
        <v>11</v>
      </c>
      <c r="EJ252">
        <v>1</v>
      </c>
      <c r="ES252" s="4" t="s">
        <v>220</v>
      </c>
      <c r="EU252" s="12">
        <v>1</v>
      </c>
      <c r="EV252" s="12">
        <v>11</v>
      </c>
      <c r="FE252">
        <v>1</v>
      </c>
      <c r="FN252" s="4" t="s">
        <v>220</v>
      </c>
      <c r="FP252" s="12">
        <v>1</v>
      </c>
      <c r="FQ252" s="12">
        <v>11</v>
      </c>
      <c r="FZ252">
        <v>1</v>
      </c>
      <c r="GI252" s="4" t="s">
        <v>220</v>
      </c>
      <c r="GK252" s="12">
        <v>1</v>
      </c>
      <c r="GL252" s="12">
        <v>11</v>
      </c>
      <c r="GU252">
        <v>1</v>
      </c>
      <c r="HD252" s="4" t="s">
        <v>220</v>
      </c>
      <c r="HF252" s="12"/>
      <c r="HG252" s="12">
        <v>11</v>
      </c>
    </row>
    <row r="253" spans="1:224" x14ac:dyDescent="0.25">
      <c r="A253">
        <v>1</v>
      </c>
      <c r="B253" s="31" t="s">
        <v>221</v>
      </c>
      <c r="D253" s="3"/>
      <c r="E253" s="12">
        <v>16</v>
      </c>
      <c r="V253" s="31" t="s">
        <v>221</v>
      </c>
      <c r="X253" s="12"/>
      <c r="Y253" s="12">
        <v>16</v>
      </c>
      <c r="AQ253" s="31" t="s">
        <v>221</v>
      </c>
      <c r="AT253" s="12">
        <v>1</v>
      </c>
      <c r="AU253" s="12">
        <v>16</v>
      </c>
      <c r="BI253">
        <v>1</v>
      </c>
      <c r="BM253" s="31" t="s">
        <v>221</v>
      </c>
      <c r="BO253" s="12"/>
      <c r="BP253" s="12">
        <v>16</v>
      </c>
      <c r="CH253" s="31" t="s">
        <v>221</v>
      </c>
      <c r="CJ253" s="12"/>
      <c r="CK253" s="12">
        <v>16</v>
      </c>
      <c r="DC253" s="31" t="s">
        <v>221</v>
      </c>
      <c r="DE253" s="12"/>
      <c r="DF253" s="12">
        <v>16</v>
      </c>
      <c r="DX253" s="31" t="s">
        <v>221</v>
      </c>
      <c r="DZ253" s="12">
        <v>1</v>
      </c>
      <c r="EA253" s="12">
        <v>16</v>
      </c>
      <c r="EO253">
        <v>1</v>
      </c>
      <c r="ES253" s="31" t="s">
        <v>221</v>
      </c>
      <c r="EU253" s="12">
        <v>1</v>
      </c>
      <c r="EV253" s="12">
        <v>16</v>
      </c>
      <c r="FJ253">
        <v>1</v>
      </c>
      <c r="FN253" s="31" t="s">
        <v>221</v>
      </c>
      <c r="FP253" s="12"/>
      <c r="FQ253" s="12">
        <v>16</v>
      </c>
      <c r="GI253" s="31" t="s">
        <v>221</v>
      </c>
      <c r="GK253" s="12"/>
      <c r="GL253" s="12">
        <v>16</v>
      </c>
      <c r="HD253" s="31" t="s">
        <v>221</v>
      </c>
      <c r="HF253" s="12"/>
      <c r="HG253" s="12">
        <v>16</v>
      </c>
    </row>
    <row r="254" spans="1:224" x14ac:dyDescent="0.25">
      <c r="A254">
        <v>1</v>
      </c>
      <c r="B254" s="4" t="s">
        <v>222</v>
      </c>
      <c r="D254" s="3"/>
      <c r="E254" s="12">
        <v>12</v>
      </c>
      <c r="V254" s="4" t="s">
        <v>222</v>
      </c>
      <c r="X254" s="12"/>
      <c r="Y254" s="12">
        <v>12</v>
      </c>
      <c r="AQ254" s="4" t="s">
        <v>222</v>
      </c>
      <c r="AT254" s="12">
        <v>1</v>
      </c>
      <c r="AU254" s="12">
        <v>12</v>
      </c>
      <c r="BE254">
        <v>1</v>
      </c>
      <c r="BM254" s="4" t="s">
        <v>222</v>
      </c>
      <c r="BO254" s="12"/>
      <c r="BP254" s="12">
        <v>12</v>
      </c>
      <c r="CH254" s="4" t="s">
        <v>222</v>
      </c>
      <c r="CJ254" s="12">
        <v>1</v>
      </c>
      <c r="CK254" s="12">
        <v>12</v>
      </c>
      <c r="CU254">
        <v>1</v>
      </c>
      <c r="DC254" s="4" t="s">
        <v>222</v>
      </c>
      <c r="DE254" s="12">
        <v>1</v>
      </c>
      <c r="DF254" s="12">
        <v>12</v>
      </c>
      <c r="DP254">
        <v>1</v>
      </c>
      <c r="DX254" s="4" t="s">
        <v>222</v>
      </c>
      <c r="DZ254" s="12"/>
      <c r="EA254" s="12">
        <v>12</v>
      </c>
      <c r="ES254" s="4" t="s">
        <v>222</v>
      </c>
      <c r="EU254" s="12"/>
      <c r="EV254" s="12">
        <v>12</v>
      </c>
      <c r="FN254" s="4" t="s">
        <v>222</v>
      </c>
      <c r="FP254" s="12">
        <v>1</v>
      </c>
      <c r="FQ254" s="12">
        <v>12</v>
      </c>
      <c r="GA254">
        <v>1</v>
      </c>
      <c r="GI254" s="4" t="s">
        <v>222</v>
      </c>
      <c r="GK254" s="12"/>
      <c r="GL254" s="12">
        <v>12</v>
      </c>
      <c r="HD254" s="4" t="s">
        <v>222</v>
      </c>
      <c r="HF254" s="12"/>
      <c r="HG254" s="12">
        <v>12</v>
      </c>
    </row>
    <row r="255" spans="1:224" x14ac:dyDescent="0.25">
      <c r="A255">
        <v>1</v>
      </c>
      <c r="B255" s="4" t="s">
        <v>223</v>
      </c>
      <c r="D255" s="3"/>
      <c r="E255" s="12">
        <v>13</v>
      </c>
      <c r="V255" s="4" t="s">
        <v>223</v>
      </c>
      <c r="X255" s="12"/>
      <c r="Y255" s="12">
        <v>13</v>
      </c>
      <c r="AQ255" s="4" t="s">
        <v>223</v>
      </c>
      <c r="AT255" s="12">
        <v>1</v>
      </c>
      <c r="AU255" s="12">
        <v>13</v>
      </c>
      <c r="BF255">
        <v>1</v>
      </c>
      <c r="BM255" s="4" t="s">
        <v>223</v>
      </c>
      <c r="BO255" s="12"/>
      <c r="BP255" s="12">
        <v>13</v>
      </c>
      <c r="CH255" s="4" t="s">
        <v>223</v>
      </c>
      <c r="CJ255" s="12"/>
      <c r="CK255" s="12">
        <v>13</v>
      </c>
      <c r="DC255" s="4" t="s">
        <v>223</v>
      </c>
      <c r="DE255" s="12"/>
      <c r="DF255" s="12">
        <v>13</v>
      </c>
      <c r="DX255" s="4" t="s">
        <v>223</v>
      </c>
      <c r="DZ255" s="12"/>
      <c r="EA255" s="12">
        <v>13</v>
      </c>
      <c r="ES255" s="4" t="s">
        <v>223</v>
      </c>
      <c r="EU255" s="12">
        <v>1</v>
      </c>
      <c r="EV255" s="12">
        <v>13</v>
      </c>
      <c r="FG255">
        <v>1</v>
      </c>
      <c r="FN255" s="4" t="s">
        <v>223</v>
      </c>
      <c r="FP255" s="12"/>
      <c r="FQ255" s="12">
        <v>13</v>
      </c>
      <c r="GI255" s="4" t="s">
        <v>223</v>
      </c>
      <c r="GK255" s="12"/>
      <c r="GL255" s="12">
        <v>13</v>
      </c>
      <c r="HD255" s="4" t="s">
        <v>223</v>
      </c>
      <c r="HF255" s="12"/>
      <c r="HG255" s="12">
        <v>13</v>
      </c>
    </row>
    <row r="256" spans="1:224" x14ac:dyDescent="0.25">
      <c r="A256">
        <v>1</v>
      </c>
      <c r="B256" s="31" t="s">
        <v>340</v>
      </c>
      <c r="D256" s="3"/>
      <c r="E256" s="12">
        <v>11</v>
      </c>
      <c r="V256" s="31" t="s">
        <v>340</v>
      </c>
      <c r="X256" s="12"/>
      <c r="Y256" s="12">
        <v>11</v>
      </c>
      <c r="AQ256" s="31" t="s">
        <v>340</v>
      </c>
      <c r="AT256" s="12"/>
      <c r="AU256" s="12">
        <v>11</v>
      </c>
      <c r="BM256" s="31" t="s">
        <v>340</v>
      </c>
      <c r="BO256" s="12">
        <v>1</v>
      </c>
      <c r="BP256" s="12">
        <v>11</v>
      </c>
      <c r="BY256">
        <v>1</v>
      </c>
      <c r="CH256" s="31" t="s">
        <v>340</v>
      </c>
      <c r="CJ256" s="12"/>
      <c r="CK256" s="12">
        <v>11</v>
      </c>
      <c r="DC256" s="31" t="s">
        <v>340</v>
      </c>
      <c r="DE256" s="12"/>
      <c r="DF256" s="12">
        <v>11</v>
      </c>
      <c r="DX256" s="31" t="s">
        <v>340</v>
      </c>
      <c r="DZ256" s="12"/>
      <c r="EA256" s="12">
        <v>11</v>
      </c>
      <c r="ES256" s="31" t="s">
        <v>340</v>
      </c>
      <c r="EU256" s="12"/>
      <c r="EV256" s="12">
        <v>11</v>
      </c>
      <c r="FN256" s="31" t="s">
        <v>340</v>
      </c>
      <c r="FP256" s="12"/>
      <c r="FQ256" s="12">
        <v>11</v>
      </c>
      <c r="GI256" s="31" t="s">
        <v>340</v>
      </c>
      <c r="GK256" s="12"/>
      <c r="GL256" s="12">
        <v>11</v>
      </c>
      <c r="HD256" s="31" t="s">
        <v>340</v>
      </c>
      <c r="HF256" s="12">
        <v>1</v>
      </c>
      <c r="HG256" s="12">
        <v>11</v>
      </c>
      <c r="HP256">
        <v>1</v>
      </c>
    </row>
    <row r="257" spans="1:229" x14ac:dyDescent="0.25">
      <c r="A257">
        <v>1</v>
      </c>
      <c r="B257" s="4" t="s">
        <v>224</v>
      </c>
      <c r="D257" s="3"/>
      <c r="E257" s="12">
        <v>13</v>
      </c>
      <c r="V257" s="4" t="s">
        <v>224</v>
      </c>
      <c r="X257" s="12"/>
      <c r="Y257" s="12">
        <v>13</v>
      </c>
      <c r="AQ257" s="4" t="s">
        <v>224</v>
      </c>
      <c r="AT257" s="12"/>
      <c r="AU257" s="12">
        <v>13</v>
      </c>
      <c r="BM257" s="4" t="s">
        <v>224</v>
      </c>
      <c r="BO257" s="43">
        <v>1</v>
      </c>
      <c r="BP257" s="12">
        <v>13</v>
      </c>
      <c r="CA257">
        <v>1</v>
      </c>
      <c r="CH257" s="4" t="s">
        <v>224</v>
      </c>
      <c r="CJ257" s="12"/>
      <c r="CK257" s="12">
        <v>13</v>
      </c>
      <c r="DC257" s="4" t="s">
        <v>224</v>
      </c>
      <c r="DE257" s="12"/>
      <c r="DF257" s="12">
        <v>13</v>
      </c>
      <c r="DX257" s="4" t="s">
        <v>224</v>
      </c>
      <c r="DZ257" s="12"/>
      <c r="EA257" s="12">
        <v>13</v>
      </c>
      <c r="ES257" s="4" t="s">
        <v>224</v>
      </c>
      <c r="EU257" s="12"/>
      <c r="EV257" s="12">
        <v>13</v>
      </c>
      <c r="FN257" s="4" t="s">
        <v>224</v>
      </c>
      <c r="FP257" s="12">
        <v>1</v>
      </c>
      <c r="FQ257" s="12">
        <v>13</v>
      </c>
      <c r="GB257">
        <v>1</v>
      </c>
      <c r="GI257" s="4" t="s">
        <v>224</v>
      </c>
      <c r="GK257" s="12"/>
      <c r="GL257" s="12">
        <v>13</v>
      </c>
      <c r="HD257" s="4" t="s">
        <v>224</v>
      </c>
      <c r="HF257" s="12">
        <v>1</v>
      </c>
      <c r="HG257" s="12">
        <v>13</v>
      </c>
      <c r="HR257">
        <v>1</v>
      </c>
    </row>
    <row r="258" spans="1:229" x14ac:dyDescent="0.25">
      <c r="B258" s="23" t="s">
        <v>30</v>
      </c>
      <c r="C258" s="23">
        <f>SUM(A67:A257)</f>
        <v>172</v>
      </c>
      <c r="D258" s="3"/>
      <c r="E258" s="12"/>
      <c r="V258" s="23" t="s">
        <v>30</v>
      </c>
      <c r="W258" s="23">
        <f>SUM(U67:U257)</f>
        <v>0</v>
      </c>
      <c r="X258" s="12"/>
      <c r="Y258" s="12"/>
      <c r="AQ258" s="23" t="s">
        <v>30</v>
      </c>
      <c r="AR258" s="23">
        <f>SUM(AP67:AP257)</f>
        <v>0</v>
      </c>
      <c r="AS258" s="23"/>
      <c r="AT258" s="12"/>
      <c r="AU258" s="12"/>
      <c r="BM258" s="23" t="s">
        <v>30</v>
      </c>
      <c r="BN258" s="23">
        <f>SUM(BL67:BL257)</f>
        <v>0</v>
      </c>
      <c r="BO258" s="12"/>
      <c r="BP258" s="12"/>
      <c r="CH258" s="23" t="s">
        <v>30</v>
      </c>
      <c r="CI258" s="23">
        <f>SUM(CG67:CG257)</f>
        <v>0</v>
      </c>
      <c r="CJ258" s="12"/>
      <c r="CK258" s="12"/>
      <c r="DC258" s="23" t="s">
        <v>30</v>
      </c>
      <c r="DD258" s="23">
        <f>SUM(DB67:DB257)</f>
        <v>0</v>
      </c>
      <c r="DE258" s="12"/>
      <c r="DF258" s="12"/>
      <c r="DX258" s="23" t="s">
        <v>30</v>
      </c>
      <c r="DY258" s="23">
        <f>SUM(DW67:DW257)</f>
        <v>0</v>
      </c>
      <c r="DZ258" s="12"/>
      <c r="EA258" s="12"/>
      <c r="ES258" s="23" t="s">
        <v>30</v>
      </c>
      <c r="ET258" s="23">
        <f>SUM(ER67:ER257)</f>
        <v>0</v>
      </c>
      <c r="EU258" s="12"/>
      <c r="EV258" s="12"/>
      <c r="FN258" s="23" t="s">
        <v>30</v>
      </c>
      <c r="FO258" s="23">
        <f>SUM(FM67:FM257)</f>
        <v>0</v>
      </c>
      <c r="FP258" s="12"/>
      <c r="FQ258" s="12"/>
      <c r="GI258" s="23" t="s">
        <v>30</v>
      </c>
      <c r="GJ258" s="23">
        <f>SUM(GH67:GH257)</f>
        <v>0</v>
      </c>
      <c r="GK258" s="12"/>
      <c r="GL258" s="12"/>
      <c r="HD258" s="23" t="s">
        <v>30</v>
      </c>
      <c r="HE258" s="23">
        <f>SUM(HC67:HC257)</f>
        <v>0</v>
      </c>
      <c r="HF258" s="12"/>
      <c r="HG258" s="12"/>
    </row>
    <row r="259" spans="1:229" x14ac:dyDescent="0.25">
      <c r="B259" s="26" t="s">
        <v>25</v>
      </c>
      <c r="C259" s="26"/>
      <c r="D259" s="3"/>
      <c r="E259" s="12"/>
      <c r="V259" s="26" t="s">
        <v>25</v>
      </c>
      <c r="W259" s="26"/>
      <c r="X259" s="12"/>
      <c r="Y259" s="12"/>
      <c r="AQ259" s="26" t="s">
        <v>25</v>
      </c>
      <c r="AR259" s="26"/>
      <c r="AS259" s="27"/>
      <c r="AT259" s="12"/>
      <c r="AU259" s="12"/>
      <c r="BM259" s="26" t="s">
        <v>25</v>
      </c>
      <c r="BN259" s="26"/>
      <c r="BO259" s="12"/>
      <c r="BP259" s="12"/>
      <c r="CH259" s="26" t="s">
        <v>25</v>
      </c>
      <c r="CI259" s="26"/>
      <c r="CJ259" s="12"/>
      <c r="CK259" s="12"/>
      <c r="DC259" s="26" t="s">
        <v>25</v>
      </c>
      <c r="DD259" s="26"/>
      <c r="DE259" s="12"/>
      <c r="DF259" s="12"/>
      <c r="DX259" s="26" t="s">
        <v>25</v>
      </c>
      <c r="DY259" s="26"/>
      <c r="DZ259" s="12"/>
      <c r="EA259" s="12"/>
      <c r="ES259" s="26" t="s">
        <v>25</v>
      </c>
      <c r="ET259" s="26"/>
      <c r="EU259" s="12"/>
      <c r="EV259" s="12"/>
      <c r="FN259" s="26" t="s">
        <v>25</v>
      </c>
      <c r="FO259" s="26"/>
      <c r="FP259" s="12"/>
      <c r="FQ259" s="12"/>
      <c r="GI259" s="26" t="s">
        <v>25</v>
      </c>
      <c r="GJ259" s="26"/>
      <c r="GK259" s="12"/>
      <c r="GL259" s="12"/>
      <c r="HD259" s="26" t="s">
        <v>25</v>
      </c>
      <c r="HE259" s="26"/>
      <c r="HF259" s="12"/>
      <c r="HG259" s="12"/>
    </row>
    <row r="260" spans="1:229" x14ac:dyDescent="0.25">
      <c r="B260" s="26" t="s">
        <v>225</v>
      </c>
      <c r="C260" s="26">
        <f>SUM(A261:A266)</f>
        <v>6</v>
      </c>
      <c r="D260" s="3"/>
      <c r="E260" s="12"/>
      <c r="V260" s="26" t="s">
        <v>225</v>
      </c>
      <c r="W260" s="26">
        <f>SUM(U261:U266)</f>
        <v>0</v>
      </c>
      <c r="X260" s="12"/>
      <c r="Y260" s="12"/>
      <c r="AQ260" s="26" t="s">
        <v>225</v>
      </c>
      <c r="AR260" s="26">
        <f>SUM(AP261:AP266)</f>
        <v>0</v>
      </c>
      <c r="AS260" s="27"/>
      <c r="AT260" s="12"/>
      <c r="AU260" s="12"/>
      <c r="BM260" s="26" t="s">
        <v>225</v>
      </c>
      <c r="BN260" s="26">
        <f>SUM(BL261:BL266)</f>
        <v>0</v>
      </c>
      <c r="BO260" s="12"/>
      <c r="BP260" s="12"/>
      <c r="CH260" s="26" t="s">
        <v>225</v>
      </c>
      <c r="CI260" s="26">
        <f>SUM(CG261:CG266)</f>
        <v>0</v>
      </c>
      <c r="CJ260" s="12"/>
      <c r="CK260" s="12"/>
      <c r="DC260" s="26" t="s">
        <v>225</v>
      </c>
      <c r="DD260" s="26">
        <f>SUM(DB261:DB266)</f>
        <v>0</v>
      </c>
      <c r="DE260" s="12"/>
      <c r="DF260" s="12"/>
      <c r="DX260" s="26" t="s">
        <v>225</v>
      </c>
      <c r="DY260" s="26">
        <f>SUM(DW261:DW266)</f>
        <v>0</v>
      </c>
      <c r="DZ260" s="12"/>
      <c r="EA260" s="12"/>
      <c r="ES260" s="26" t="s">
        <v>225</v>
      </c>
      <c r="ET260" s="26">
        <f>SUM(ER261:ER266)</f>
        <v>0</v>
      </c>
      <c r="EU260" s="12"/>
      <c r="EV260" s="12"/>
      <c r="FN260" s="26" t="s">
        <v>225</v>
      </c>
      <c r="FO260" s="26">
        <f>SUM(FM261:FM266)</f>
        <v>0</v>
      </c>
      <c r="FP260" s="12"/>
      <c r="FQ260" s="12"/>
      <c r="GI260" s="26" t="s">
        <v>225</v>
      </c>
      <c r="GJ260" s="26">
        <f>SUM(GH261:GH266)</f>
        <v>0</v>
      </c>
      <c r="GK260" s="12"/>
      <c r="GL260" s="12"/>
      <c r="HD260" s="26" t="s">
        <v>225</v>
      </c>
      <c r="HE260" s="26">
        <f>SUM(HC261:HC266)</f>
        <v>0</v>
      </c>
      <c r="HF260" s="12"/>
      <c r="HG260" s="12"/>
    </row>
    <row r="261" spans="1:229" x14ac:dyDescent="0.25">
      <c r="A261">
        <v>1</v>
      </c>
      <c r="B261" s="31" t="s">
        <v>226</v>
      </c>
      <c r="D261" s="44">
        <v>1</v>
      </c>
      <c r="E261" s="12">
        <v>15</v>
      </c>
      <c r="R261">
        <v>1</v>
      </c>
      <c r="V261" s="31" t="s">
        <v>226</v>
      </c>
      <c r="X261" s="43">
        <v>1</v>
      </c>
      <c r="Y261" s="12">
        <v>15</v>
      </c>
      <c r="AL261">
        <v>1</v>
      </c>
      <c r="AQ261" s="31" t="s">
        <v>226</v>
      </c>
      <c r="AT261" s="12"/>
      <c r="AU261" s="12">
        <v>15</v>
      </c>
      <c r="BM261" s="31" t="s">
        <v>226</v>
      </c>
      <c r="BO261" s="12"/>
      <c r="BP261" s="12">
        <v>15</v>
      </c>
      <c r="CH261" s="31" t="s">
        <v>226</v>
      </c>
      <c r="CJ261" s="12">
        <v>1</v>
      </c>
      <c r="CK261" s="12">
        <v>15</v>
      </c>
      <c r="CX261">
        <v>1</v>
      </c>
      <c r="DC261" s="31" t="s">
        <v>226</v>
      </c>
      <c r="DE261" s="12">
        <v>1</v>
      </c>
      <c r="DF261" s="12">
        <v>15</v>
      </c>
      <c r="DS261">
        <v>1</v>
      </c>
      <c r="DX261" s="31" t="s">
        <v>226</v>
      </c>
      <c r="DZ261" s="12"/>
      <c r="EA261" s="12">
        <v>15</v>
      </c>
      <c r="ES261" s="31" t="s">
        <v>226</v>
      </c>
      <c r="EU261" s="12"/>
      <c r="EV261" s="12">
        <v>15</v>
      </c>
      <c r="FN261" s="31" t="s">
        <v>226</v>
      </c>
      <c r="FP261" s="12"/>
      <c r="FQ261" s="12">
        <v>15</v>
      </c>
      <c r="GI261" s="31" t="s">
        <v>226</v>
      </c>
      <c r="GK261" s="12"/>
      <c r="GL261" s="12">
        <v>15</v>
      </c>
      <c r="HD261" s="31" t="s">
        <v>226</v>
      </c>
      <c r="HF261" s="12"/>
      <c r="HG261" s="12">
        <v>15</v>
      </c>
    </row>
    <row r="262" spans="1:229" x14ac:dyDescent="0.25">
      <c r="A262">
        <v>1</v>
      </c>
      <c r="B262" s="31" t="s">
        <v>227</v>
      </c>
      <c r="D262" s="3"/>
      <c r="E262" s="12">
        <v>14</v>
      </c>
      <c r="V262" s="31" t="s">
        <v>227</v>
      </c>
      <c r="X262" s="12"/>
      <c r="Y262" s="12">
        <v>14</v>
      </c>
      <c r="AQ262" s="31" t="s">
        <v>227</v>
      </c>
      <c r="AT262" s="12"/>
      <c r="AU262" s="12">
        <v>14</v>
      </c>
      <c r="BM262" s="31" t="s">
        <v>227</v>
      </c>
      <c r="BO262" s="12"/>
      <c r="BP262" s="12">
        <v>14</v>
      </c>
      <c r="CH262" s="31" t="s">
        <v>227</v>
      </c>
      <c r="CJ262" s="12"/>
      <c r="CK262" s="12">
        <v>14</v>
      </c>
      <c r="DC262" s="31" t="s">
        <v>227</v>
      </c>
      <c r="DE262" s="12"/>
      <c r="DF262" s="12">
        <v>14</v>
      </c>
      <c r="DX262" s="31" t="s">
        <v>227</v>
      </c>
      <c r="DZ262" s="12"/>
      <c r="EA262" s="12">
        <v>14</v>
      </c>
      <c r="ES262" s="31" t="s">
        <v>227</v>
      </c>
      <c r="EU262" s="12"/>
      <c r="EV262" s="12">
        <v>14</v>
      </c>
      <c r="FN262" s="31" t="s">
        <v>227</v>
      </c>
      <c r="FP262" s="12">
        <v>1</v>
      </c>
      <c r="FQ262" s="12">
        <v>14</v>
      </c>
      <c r="GC262">
        <v>1</v>
      </c>
      <c r="GI262" s="31" t="s">
        <v>227</v>
      </c>
      <c r="GK262" s="12"/>
      <c r="GL262" s="12">
        <v>14</v>
      </c>
      <c r="HD262" s="31" t="s">
        <v>227</v>
      </c>
      <c r="HF262" s="12"/>
      <c r="HG262" s="12">
        <v>14</v>
      </c>
    </row>
    <row r="263" spans="1:229" x14ac:dyDescent="0.25">
      <c r="A263">
        <v>1</v>
      </c>
      <c r="B263" s="4" t="s">
        <v>228</v>
      </c>
      <c r="D263" s="3"/>
      <c r="E263" s="12">
        <v>16</v>
      </c>
      <c r="V263" s="4" t="s">
        <v>228</v>
      </c>
      <c r="X263" s="12"/>
      <c r="Y263" s="12">
        <v>16</v>
      </c>
      <c r="AQ263" s="4" t="s">
        <v>228</v>
      </c>
      <c r="AT263" s="12"/>
      <c r="AU263" s="12">
        <v>16</v>
      </c>
      <c r="BM263" s="4" t="s">
        <v>228</v>
      </c>
      <c r="BO263" s="36">
        <v>1</v>
      </c>
      <c r="BP263" s="12">
        <v>16</v>
      </c>
      <c r="CD263">
        <v>1</v>
      </c>
      <c r="CH263" s="4" t="s">
        <v>228</v>
      </c>
      <c r="CJ263" s="12"/>
      <c r="CK263" s="12">
        <v>16</v>
      </c>
      <c r="DC263" s="4" t="s">
        <v>228</v>
      </c>
      <c r="DE263" s="12"/>
      <c r="DF263" s="12">
        <v>16</v>
      </c>
      <c r="DX263" s="4" t="s">
        <v>228</v>
      </c>
      <c r="DZ263" s="12"/>
      <c r="EA263" s="12">
        <v>16</v>
      </c>
      <c r="ES263" s="4" t="s">
        <v>228</v>
      </c>
      <c r="EU263" s="12"/>
      <c r="EV263" s="12">
        <v>16</v>
      </c>
      <c r="FN263" s="4" t="s">
        <v>228</v>
      </c>
      <c r="FP263" s="12">
        <v>1</v>
      </c>
      <c r="FQ263" s="12">
        <v>16</v>
      </c>
      <c r="GE263">
        <v>1</v>
      </c>
      <c r="GI263" s="4" t="s">
        <v>228</v>
      </c>
      <c r="GK263" s="12">
        <v>1</v>
      </c>
      <c r="GL263" s="12">
        <v>16</v>
      </c>
      <c r="GZ263">
        <v>1</v>
      </c>
      <c r="HD263" s="4" t="s">
        <v>228</v>
      </c>
      <c r="HF263" s="12">
        <v>1</v>
      </c>
      <c r="HG263" s="12">
        <v>16</v>
      </c>
      <c r="HU263">
        <v>1</v>
      </c>
    </row>
    <row r="264" spans="1:229" x14ac:dyDescent="0.25">
      <c r="A264">
        <v>1</v>
      </c>
      <c r="B264" s="4" t="s">
        <v>229</v>
      </c>
      <c r="D264" s="3"/>
      <c r="E264" s="12">
        <v>15</v>
      </c>
      <c r="V264" s="4" t="s">
        <v>229</v>
      </c>
      <c r="X264" s="12"/>
      <c r="Y264" s="12">
        <v>15</v>
      </c>
      <c r="AQ264" s="4" t="s">
        <v>229</v>
      </c>
      <c r="AT264" s="12">
        <v>1</v>
      </c>
      <c r="AU264" s="12">
        <v>15</v>
      </c>
      <c r="BH264">
        <v>1</v>
      </c>
      <c r="BM264" s="4" t="s">
        <v>229</v>
      </c>
      <c r="BO264" s="12"/>
      <c r="BP264" s="12">
        <v>15</v>
      </c>
      <c r="CH264" s="4" t="s">
        <v>229</v>
      </c>
      <c r="CJ264" s="12"/>
      <c r="CK264" s="12">
        <v>15</v>
      </c>
      <c r="DC264" s="4" t="s">
        <v>229</v>
      </c>
      <c r="DE264" s="12"/>
      <c r="DF264" s="12">
        <v>15</v>
      </c>
      <c r="DX264" s="4" t="s">
        <v>229</v>
      </c>
      <c r="DZ264" s="12"/>
      <c r="EA264" s="12">
        <v>15</v>
      </c>
      <c r="ES264" s="4" t="s">
        <v>229</v>
      </c>
      <c r="EU264" s="12">
        <v>1</v>
      </c>
      <c r="EV264" s="12">
        <v>15</v>
      </c>
      <c r="FI264">
        <v>1</v>
      </c>
      <c r="FN264" s="4" t="s">
        <v>229</v>
      </c>
      <c r="FP264" s="12">
        <v>1</v>
      </c>
      <c r="FQ264" s="12">
        <v>15</v>
      </c>
      <c r="GD264">
        <v>1</v>
      </c>
      <c r="GI264" s="4" t="s">
        <v>229</v>
      </c>
      <c r="GK264" s="12"/>
      <c r="GL264" s="12">
        <v>15</v>
      </c>
      <c r="HD264" s="4" t="s">
        <v>229</v>
      </c>
      <c r="HF264" s="12">
        <v>1</v>
      </c>
      <c r="HG264" s="12">
        <v>15</v>
      </c>
      <c r="HT264">
        <v>1</v>
      </c>
    </row>
    <row r="265" spans="1:229" x14ac:dyDescent="0.25">
      <c r="A265">
        <v>1</v>
      </c>
      <c r="B265" s="4" t="s">
        <v>230</v>
      </c>
      <c r="D265" s="3"/>
      <c r="E265" s="12">
        <v>18</v>
      </c>
      <c r="V265" s="4" t="s">
        <v>230</v>
      </c>
      <c r="X265" s="12"/>
      <c r="Y265" s="12">
        <v>18</v>
      </c>
      <c r="AQ265" s="4" t="s">
        <v>230</v>
      </c>
      <c r="AT265" s="12"/>
      <c r="AU265" s="12">
        <v>18</v>
      </c>
      <c r="BM265" s="4" t="s">
        <v>230</v>
      </c>
      <c r="BO265" s="12"/>
      <c r="BP265" s="12">
        <v>18</v>
      </c>
      <c r="CH265" s="4" t="s">
        <v>230</v>
      </c>
      <c r="CJ265" s="12"/>
      <c r="CK265" s="12">
        <v>18</v>
      </c>
      <c r="DC265" s="4" t="s">
        <v>230</v>
      </c>
      <c r="DE265" s="12"/>
      <c r="DF265" s="12">
        <v>18</v>
      </c>
      <c r="DX265" s="4" t="s">
        <v>230</v>
      </c>
      <c r="DZ265" s="12"/>
      <c r="EA265" s="12">
        <v>18</v>
      </c>
      <c r="ES265" s="4" t="s">
        <v>230</v>
      </c>
      <c r="EU265" s="12"/>
      <c r="EV265" s="12">
        <v>18</v>
      </c>
      <c r="FN265" s="4" t="s">
        <v>230</v>
      </c>
      <c r="FP265" s="12">
        <v>1</v>
      </c>
      <c r="FQ265" s="12">
        <v>18</v>
      </c>
      <c r="GG265">
        <v>1</v>
      </c>
      <c r="GI265" s="4" t="s">
        <v>230</v>
      </c>
      <c r="GK265" s="12"/>
      <c r="GL265" s="12">
        <v>18</v>
      </c>
      <c r="HD265" s="4" t="s">
        <v>230</v>
      </c>
      <c r="HF265" s="12"/>
      <c r="HG265" s="12">
        <v>18</v>
      </c>
    </row>
    <row r="266" spans="1:229" x14ac:dyDescent="0.25">
      <c r="A266">
        <v>1</v>
      </c>
      <c r="B266" t="s">
        <v>231</v>
      </c>
      <c r="D266" s="3"/>
      <c r="E266" s="12">
        <v>16</v>
      </c>
      <c r="V266" t="s">
        <v>231</v>
      </c>
      <c r="X266" s="12"/>
      <c r="Y266" s="12">
        <v>16</v>
      </c>
      <c r="AQ266" t="s">
        <v>231</v>
      </c>
      <c r="AT266" s="12"/>
      <c r="AU266" s="12">
        <v>16</v>
      </c>
      <c r="BM266" t="s">
        <v>231</v>
      </c>
      <c r="BO266" s="12">
        <v>1</v>
      </c>
      <c r="BP266" s="12">
        <v>16</v>
      </c>
      <c r="CD266">
        <v>1</v>
      </c>
      <c r="CH266" t="s">
        <v>231</v>
      </c>
      <c r="CJ266" s="12"/>
      <c r="CK266" s="12">
        <v>16</v>
      </c>
      <c r="DC266" t="s">
        <v>231</v>
      </c>
      <c r="DE266" s="12"/>
      <c r="DF266" s="12">
        <v>16</v>
      </c>
      <c r="DX266" t="s">
        <v>231</v>
      </c>
      <c r="DZ266" s="12"/>
      <c r="EA266" s="12">
        <v>16</v>
      </c>
      <c r="ES266" t="s">
        <v>231</v>
      </c>
      <c r="EU266" s="12"/>
      <c r="EV266" s="12">
        <v>16</v>
      </c>
      <c r="FN266" t="s">
        <v>231</v>
      </c>
      <c r="FP266" s="12">
        <v>1</v>
      </c>
      <c r="FQ266" s="12">
        <v>16</v>
      </c>
      <c r="GE266">
        <v>1</v>
      </c>
      <c r="GI266" t="s">
        <v>231</v>
      </c>
      <c r="GK266" s="12">
        <v>1</v>
      </c>
      <c r="GL266" s="12">
        <v>16</v>
      </c>
      <c r="GZ266">
        <v>1</v>
      </c>
      <c r="HD266" t="s">
        <v>231</v>
      </c>
      <c r="HF266" s="12">
        <v>1</v>
      </c>
      <c r="HG266" s="12">
        <v>16</v>
      </c>
      <c r="HU266">
        <v>1</v>
      </c>
    </row>
    <row r="267" spans="1:229" x14ac:dyDescent="0.25">
      <c r="B267" s="26" t="s">
        <v>26</v>
      </c>
      <c r="C267" s="26">
        <f>SUM(A268:A271)</f>
        <v>4</v>
      </c>
      <c r="D267" s="3"/>
      <c r="E267" s="12"/>
      <c r="V267" s="26" t="s">
        <v>26</v>
      </c>
      <c r="W267" s="26">
        <f>SUM(U268:U271)</f>
        <v>0</v>
      </c>
      <c r="X267" s="12"/>
      <c r="Y267" s="12"/>
      <c r="AQ267" s="26" t="s">
        <v>26</v>
      </c>
      <c r="AR267" s="26">
        <f>SUM(AP268:AP271)</f>
        <v>0</v>
      </c>
      <c r="AS267" s="27"/>
      <c r="AT267" s="12"/>
      <c r="AU267" s="12"/>
      <c r="BM267" s="26" t="s">
        <v>26</v>
      </c>
      <c r="BN267" s="26">
        <f>SUM(BL268:BL271)</f>
        <v>0</v>
      </c>
      <c r="BO267" s="12"/>
      <c r="BP267" s="12"/>
      <c r="CH267" s="26" t="s">
        <v>26</v>
      </c>
      <c r="CI267" s="26">
        <f>SUM(CG268:CG271)</f>
        <v>0</v>
      </c>
      <c r="CJ267" s="12"/>
      <c r="CK267" s="12"/>
      <c r="DC267" s="26" t="s">
        <v>26</v>
      </c>
      <c r="DD267" s="26">
        <f>SUM(DB268:DB271)</f>
        <v>0</v>
      </c>
      <c r="DE267" s="12"/>
      <c r="DF267" s="12"/>
      <c r="DX267" s="26" t="s">
        <v>26</v>
      </c>
      <c r="DY267" s="26">
        <f>SUM(DW268:DW271)</f>
        <v>0</v>
      </c>
      <c r="DZ267" s="12"/>
      <c r="EA267" s="12"/>
      <c r="ES267" s="26" t="s">
        <v>26</v>
      </c>
      <c r="ET267" s="26">
        <f>SUM(ER268:ER271)</f>
        <v>0</v>
      </c>
      <c r="EU267" s="12"/>
      <c r="EV267" s="12"/>
      <c r="FN267" s="26" t="s">
        <v>26</v>
      </c>
      <c r="FO267" s="26">
        <f>SUM(FM268:FM271)</f>
        <v>0</v>
      </c>
      <c r="FP267" s="12"/>
      <c r="FQ267" s="12"/>
      <c r="GI267" s="26" t="s">
        <v>26</v>
      </c>
      <c r="GJ267" s="26">
        <f>SUM(GH268:GH271)</f>
        <v>0</v>
      </c>
      <c r="GK267" s="12"/>
      <c r="GL267" s="12"/>
      <c r="HD267" s="26" t="s">
        <v>26</v>
      </c>
      <c r="HE267" s="26">
        <f>SUM(HC268:HC271)</f>
        <v>0</v>
      </c>
      <c r="HF267" s="12"/>
      <c r="HG267" s="12"/>
    </row>
    <row r="268" spans="1:229" x14ac:dyDescent="0.25">
      <c r="A268">
        <v>1</v>
      </c>
      <c r="B268" s="31" t="s">
        <v>232</v>
      </c>
      <c r="D268" s="3"/>
      <c r="E268" s="12">
        <v>15</v>
      </c>
      <c r="V268" s="31" t="s">
        <v>232</v>
      </c>
      <c r="X268" s="12"/>
      <c r="Y268" s="12">
        <v>15</v>
      </c>
      <c r="AQ268" s="31" t="s">
        <v>232</v>
      </c>
      <c r="AT268" s="12">
        <v>1</v>
      </c>
      <c r="AU268" s="12">
        <v>15</v>
      </c>
      <c r="BH268">
        <v>1</v>
      </c>
      <c r="BM268" s="31" t="s">
        <v>232</v>
      </c>
      <c r="BO268" s="12"/>
      <c r="BP268" s="12">
        <v>15</v>
      </c>
      <c r="CH268" s="31" t="s">
        <v>232</v>
      </c>
      <c r="CJ268" s="12"/>
      <c r="CK268" s="12">
        <v>15</v>
      </c>
      <c r="DC268" s="31" t="s">
        <v>232</v>
      </c>
      <c r="DE268" s="12"/>
      <c r="DF268" s="12">
        <v>15</v>
      </c>
      <c r="DX268" s="31" t="s">
        <v>232</v>
      </c>
      <c r="DZ268" s="12">
        <v>1</v>
      </c>
      <c r="EA268" s="12">
        <v>15</v>
      </c>
      <c r="EN268">
        <v>1</v>
      </c>
      <c r="ES268" s="31" t="s">
        <v>232</v>
      </c>
      <c r="EU268" s="12"/>
      <c r="EV268" s="12">
        <v>15</v>
      </c>
      <c r="FN268" s="31" t="s">
        <v>232</v>
      </c>
      <c r="FP268" s="12"/>
      <c r="FQ268" s="12">
        <v>15</v>
      </c>
      <c r="GI268" s="31" t="s">
        <v>232</v>
      </c>
      <c r="GK268" s="12"/>
      <c r="GL268" s="12">
        <v>15</v>
      </c>
      <c r="HD268" s="31" t="s">
        <v>232</v>
      </c>
      <c r="HF268" s="12"/>
      <c r="HG268" s="12">
        <v>15</v>
      </c>
    </row>
    <row r="269" spans="1:229" x14ac:dyDescent="0.25">
      <c r="A269">
        <v>1</v>
      </c>
      <c r="B269" s="4" t="s">
        <v>233</v>
      </c>
      <c r="D269" s="3"/>
      <c r="E269" s="12">
        <v>12</v>
      </c>
      <c r="V269" s="4" t="s">
        <v>233</v>
      </c>
      <c r="X269" s="12"/>
      <c r="Y269" s="12">
        <v>12</v>
      </c>
      <c r="AQ269" s="4" t="s">
        <v>233</v>
      </c>
      <c r="AT269" s="12"/>
      <c r="AU269" s="12">
        <v>12</v>
      </c>
      <c r="BM269" s="4" t="s">
        <v>233</v>
      </c>
      <c r="BO269" s="12">
        <v>1</v>
      </c>
      <c r="BP269" s="12">
        <v>12</v>
      </c>
      <c r="BZ269">
        <v>1</v>
      </c>
      <c r="CH269" s="4" t="s">
        <v>233</v>
      </c>
      <c r="CJ269" s="12"/>
      <c r="CK269" s="12">
        <v>12</v>
      </c>
      <c r="DC269" s="4" t="s">
        <v>233</v>
      </c>
      <c r="DE269" s="12"/>
      <c r="DF269" s="12">
        <v>12</v>
      </c>
      <c r="DX269" s="4" t="s">
        <v>233</v>
      </c>
      <c r="DZ269" s="12"/>
      <c r="EA269" s="12">
        <v>12</v>
      </c>
      <c r="ES269" s="4" t="s">
        <v>233</v>
      </c>
      <c r="EU269" s="12"/>
      <c r="EV269" s="12">
        <v>12</v>
      </c>
      <c r="FN269" s="4" t="s">
        <v>233</v>
      </c>
      <c r="FP269" s="12">
        <v>1</v>
      </c>
      <c r="FQ269" s="12">
        <v>12</v>
      </c>
      <c r="GA269">
        <v>1</v>
      </c>
      <c r="GI269" s="4" t="s">
        <v>233</v>
      </c>
      <c r="GK269" s="12">
        <v>1</v>
      </c>
      <c r="GL269" s="12">
        <v>12</v>
      </c>
      <c r="GV269">
        <v>1</v>
      </c>
      <c r="HD269" s="4" t="s">
        <v>233</v>
      </c>
      <c r="HF269" s="12">
        <v>1</v>
      </c>
      <c r="HG269" s="12">
        <v>12</v>
      </c>
      <c r="HQ269">
        <v>1</v>
      </c>
    </row>
    <row r="270" spans="1:229" x14ac:dyDescent="0.25">
      <c r="A270">
        <v>1</v>
      </c>
      <c r="B270" s="31" t="s">
        <v>234</v>
      </c>
      <c r="D270" s="3"/>
      <c r="E270" s="12">
        <v>10</v>
      </c>
      <c r="V270" s="31" t="s">
        <v>234</v>
      </c>
      <c r="X270" s="12"/>
      <c r="Y270" s="12">
        <v>10</v>
      </c>
      <c r="AQ270" s="31" t="s">
        <v>234</v>
      </c>
      <c r="AT270" s="12"/>
      <c r="AU270" s="12">
        <v>10</v>
      </c>
      <c r="BM270" s="31" t="s">
        <v>234</v>
      </c>
      <c r="BO270" s="12"/>
      <c r="BP270" s="12">
        <v>10</v>
      </c>
      <c r="CH270" s="31" t="s">
        <v>234</v>
      </c>
      <c r="CJ270" s="12"/>
      <c r="CK270" s="12">
        <v>10</v>
      </c>
      <c r="DC270" s="31" t="s">
        <v>234</v>
      </c>
      <c r="DE270" s="12"/>
      <c r="DF270" s="12">
        <v>10</v>
      </c>
      <c r="DX270" s="31" t="s">
        <v>234</v>
      </c>
      <c r="DZ270" s="12"/>
      <c r="EA270" s="12">
        <v>10</v>
      </c>
      <c r="ES270" s="31" t="s">
        <v>234</v>
      </c>
      <c r="EU270" s="12"/>
      <c r="EV270" s="12">
        <v>10</v>
      </c>
      <c r="FN270" s="31" t="s">
        <v>234</v>
      </c>
      <c r="FP270" s="12">
        <v>1</v>
      </c>
      <c r="FQ270" s="12">
        <v>10</v>
      </c>
      <c r="FY270">
        <v>1</v>
      </c>
      <c r="GI270" s="31" t="s">
        <v>234</v>
      </c>
      <c r="GK270" s="12"/>
      <c r="GL270" s="12">
        <v>10</v>
      </c>
      <c r="HD270" s="31" t="s">
        <v>234</v>
      </c>
      <c r="HF270" s="12"/>
      <c r="HG270" s="12">
        <v>10</v>
      </c>
    </row>
    <row r="271" spans="1:229" x14ac:dyDescent="0.25">
      <c r="A271">
        <v>1</v>
      </c>
      <c r="B271" s="4" t="s">
        <v>235</v>
      </c>
      <c r="D271" s="3"/>
      <c r="E271" s="12">
        <v>14</v>
      </c>
      <c r="V271" s="4" t="s">
        <v>235</v>
      </c>
      <c r="X271" s="12"/>
      <c r="Y271" s="12">
        <v>14</v>
      </c>
      <c r="AQ271" s="4" t="s">
        <v>235</v>
      </c>
      <c r="AT271" s="36">
        <v>1</v>
      </c>
      <c r="AU271" s="12">
        <v>14</v>
      </c>
      <c r="BG271">
        <v>1</v>
      </c>
      <c r="BM271" s="4" t="s">
        <v>235</v>
      </c>
      <c r="BO271" s="12"/>
      <c r="BP271" s="12">
        <v>14</v>
      </c>
      <c r="CH271" s="4" t="s">
        <v>235</v>
      </c>
      <c r="CJ271" s="12"/>
      <c r="CK271" s="12">
        <v>14</v>
      </c>
      <c r="DC271" s="4" t="s">
        <v>235</v>
      </c>
      <c r="DE271" s="12"/>
      <c r="DF271" s="12">
        <v>14</v>
      </c>
      <c r="DX271" s="4" t="s">
        <v>235</v>
      </c>
      <c r="DZ271" s="12">
        <v>1</v>
      </c>
      <c r="EA271" s="12">
        <v>14</v>
      </c>
      <c r="EM271">
        <v>1</v>
      </c>
      <c r="ES271" s="4" t="s">
        <v>235</v>
      </c>
      <c r="EU271" s="12">
        <v>1</v>
      </c>
      <c r="EV271" s="12">
        <v>14</v>
      </c>
      <c r="FH271">
        <v>1</v>
      </c>
      <c r="FN271" s="4" t="s">
        <v>235</v>
      </c>
      <c r="FP271" s="12"/>
      <c r="FQ271" s="12">
        <v>14</v>
      </c>
      <c r="GI271" s="4" t="s">
        <v>235</v>
      </c>
      <c r="GK271" s="12"/>
      <c r="GL271" s="12">
        <v>14</v>
      </c>
      <c r="HD271" s="4" t="s">
        <v>235</v>
      </c>
      <c r="HF271" s="12"/>
      <c r="HG271" s="12">
        <v>14</v>
      </c>
    </row>
    <row r="272" spans="1:229" x14ac:dyDescent="0.25">
      <c r="B272" s="26" t="s">
        <v>236</v>
      </c>
      <c r="C272" s="26">
        <f>SUM(A273:A274)</f>
        <v>2</v>
      </c>
      <c r="D272" s="3"/>
      <c r="E272" s="12"/>
      <c r="V272" s="26" t="s">
        <v>236</v>
      </c>
      <c r="W272" s="26">
        <f>SUM(U273:U274)</f>
        <v>0</v>
      </c>
      <c r="X272" s="12"/>
      <c r="Y272" s="12"/>
      <c r="AQ272" s="26" t="s">
        <v>236</v>
      </c>
      <c r="AR272" s="26">
        <f>SUM(AP273:AP274)</f>
        <v>0</v>
      </c>
      <c r="AS272" s="27"/>
      <c r="AT272" s="12"/>
      <c r="AU272" s="12"/>
      <c r="BM272" s="26" t="s">
        <v>236</v>
      </c>
      <c r="BN272" s="26">
        <f>SUM(BL273:BL274)</f>
        <v>0</v>
      </c>
      <c r="BO272" s="12"/>
      <c r="BP272" s="12"/>
      <c r="CH272" s="26" t="s">
        <v>236</v>
      </c>
      <c r="CI272" s="26">
        <f>SUM(CG273:CG274)</f>
        <v>0</v>
      </c>
      <c r="CJ272" s="12"/>
      <c r="CK272" s="12"/>
      <c r="DC272" s="26" t="s">
        <v>236</v>
      </c>
      <c r="DD272" s="26">
        <f>SUM(DB273:DB274)</f>
        <v>0</v>
      </c>
      <c r="DE272" s="12"/>
      <c r="DF272" s="12"/>
      <c r="DX272" s="26" t="s">
        <v>236</v>
      </c>
      <c r="DY272" s="26">
        <f>SUM(DW273:DW274)</f>
        <v>0</v>
      </c>
      <c r="DZ272" s="12"/>
      <c r="EA272" s="12"/>
      <c r="ES272" s="26" t="s">
        <v>236</v>
      </c>
      <c r="ET272" s="26">
        <f>SUM(ER273:ER274)</f>
        <v>0</v>
      </c>
      <c r="EU272" s="12"/>
      <c r="EV272" s="12"/>
      <c r="FN272" s="26" t="s">
        <v>236</v>
      </c>
      <c r="FO272" s="26">
        <f>SUM(FM273:FM274)</f>
        <v>0</v>
      </c>
      <c r="FP272" s="12"/>
      <c r="FQ272" s="12"/>
      <c r="GI272" s="26" t="s">
        <v>236</v>
      </c>
      <c r="GJ272" s="26">
        <f>SUM(GH273:GH274)</f>
        <v>0</v>
      </c>
      <c r="GK272" s="12"/>
      <c r="GL272" s="12"/>
      <c r="HD272" s="26" t="s">
        <v>236</v>
      </c>
      <c r="HE272" s="26">
        <f>SUM(HC273:HC274)</f>
        <v>0</v>
      </c>
      <c r="HF272" s="12"/>
      <c r="HG272" s="12"/>
    </row>
    <row r="273" spans="1:231" x14ac:dyDescent="0.25">
      <c r="A273">
        <v>1</v>
      </c>
      <c r="B273" s="4" t="s">
        <v>237</v>
      </c>
      <c r="D273" s="3"/>
      <c r="E273" s="12">
        <v>18</v>
      </c>
      <c r="V273" s="4" t="s">
        <v>237</v>
      </c>
      <c r="X273" s="12"/>
      <c r="Y273" s="12">
        <v>18</v>
      </c>
      <c r="AQ273" s="4" t="s">
        <v>237</v>
      </c>
      <c r="AT273" s="12"/>
      <c r="AU273" s="12">
        <v>18</v>
      </c>
      <c r="BM273" s="4" t="s">
        <v>237</v>
      </c>
      <c r="BO273" s="12">
        <v>1</v>
      </c>
      <c r="BP273" s="12">
        <v>18</v>
      </c>
      <c r="CF273">
        <v>1</v>
      </c>
      <c r="CH273" s="4" t="s">
        <v>237</v>
      </c>
      <c r="CJ273" s="12"/>
      <c r="CK273" s="12">
        <v>18</v>
      </c>
      <c r="DC273" s="4" t="s">
        <v>237</v>
      </c>
      <c r="DE273" s="12"/>
      <c r="DF273" s="12">
        <v>18</v>
      </c>
      <c r="DX273" s="4" t="s">
        <v>237</v>
      </c>
      <c r="DZ273" s="12"/>
      <c r="EA273" s="12">
        <v>18</v>
      </c>
      <c r="ES273" s="4" t="s">
        <v>237</v>
      </c>
      <c r="EU273" s="12"/>
      <c r="EV273" s="12">
        <v>18</v>
      </c>
      <c r="FN273" s="4" t="s">
        <v>237</v>
      </c>
      <c r="FP273" s="12">
        <v>1</v>
      </c>
      <c r="FQ273" s="12">
        <v>18</v>
      </c>
      <c r="GG273">
        <v>1</v>
      </c>
      <c r="GI273" s="4" t="s">
        <v>237</v>
      </c>
      <c r="GK273" s="12">
        <v>1</v>
      </c>
      <c r="GL273" s="12">
        <v>18</v>
      </c>
      <c r="HB273">
        <v>1</v>
      </c>
      <c r="HD273" s="4" t="s">
        <v>237</v>
      </c>
      <c r="HF273" s="12">
        <v>1</v>
      </c>
      <c r="HG273" s="12">
        <v>18</v>
      </c>
      <c r="HW273">
        <v>1</v>
      </c>
    </row>
    <row r="274" spans="1:231" x14ac:dyDescent="0.25">
      <c r="A274">
        <v>1</v>
      </c>
      <c r="B274" s="31" t="s">
        <v>238</v>
      </c>
      <c r="D274" s="3"/>
      <c r="E274" s="12">
        <v>15</v>
      </c>
      <c r="V274" s="31" t="s">
        <v>238</v>
      </c>
      <c r="X274" s="12"/>
      <c r="Y274" s="12">
        <v>15</v>
      </c>
      <c r="AQ274" s="31" t="s">
        <v>238</v>
      </c>
      <c r="AT274" s="43">
        <v>1</v>
      </c>
      <c r="AU274" s="12">
        <v>15</v>
      </c>
      <c r="BH274">
        <v>1</v>
      </c>
      <c r="BM274" s="31" t="s">
        <v>238</v>
      </c>
      <c r="BO274" s="12"/>
      <c r="BP274" s="12">
        <v>15</v>
      </c>
      <c r="CH274" s="31" t="s">
        <v>238</v>
      </c>
      <c r="CJ274" s="12"/>
      <c r="CK274" s="12">
        <v>15</v>
      </c>
      <c r="DC274" s="31" t="s">
        <v>238</v>
      </c>
      <c r="DE274" s="12"/>
      <c r="DF274" s="12">
        <v>15</v>
      </c>
      <c r="DX274" s="31" t="s">
        <v>238</v>
      </c>
      <c r="DZ274" s="12">
        <v>1</v>
      </c>
      <c r="EA274" s="12">
        <v>15</v>
      </c>
      <c r="EN274">
        <v>1</v>
      </c>
      <c r="ES274" s="31" t="s">
        <v>238</v>
      </c>
      <c r="EU274" s="12">
        <v>1</v>
      </c>
      <c r="EV274" s="12">
        <v>15</v>
      </c>
      <c r="FI274">
        <v>1</v>
      </c>
      <c r="FN274" s="31" t="s">
        <v>238</v>
      </c>
      <c r="FP274" s="12"/>
      <c r="FQ274" s="12">
        <v>15</v>
      </c>
      <c r="GI274" s="31" t="s">
        <v>238</v>
      </c>
      <c r="GK274" s="12"/>
      <c r="GL274" s="12">
        <v>15</v>
      </c>
      <c r="HD274" s="31" t="s">
        <v>238</v>
      </c>
      <c r="HF274" s="12"/>
      <c r="HG274" s="12">
        <v>15</v>
      </c>
    </row>
    <row r="275" spans="1:231" x14ac:dyDescent="0.25">
      <c r="B275" s="26" t="s">
        <v>239</v>
      </c>
      <c r="C275" s="26">
        <f>SUM(A276:A276)</f>
        <v>1</v>
      </c>
      <c r="D275" s="3"/>
      <c r="E275" s="12"/>
      <c r="V275" s="26" t="s">
        <v>239</v>
      </c>
      <c r="W275" s="26">
        <f>SUM(U276:U276)</f>
        <v>0</v>
      </c>
      <c r="X275" s="12"/>
      <c r="Y275" s="12"/>
      <c r="AQ275" s="26" t="s">
        <v>239</v>
      </c>
      <c r="AR275" s="26">
        <f>SUM(AP276:AP276)</f>
        <v>0</v>
      </c>
      <c r="AS275" s="27"/>
      <c r="AT275" s="12"/>
      <c r="AU275" s="12"/>
      <c r="BM275" s="26" t="s">
        <v>239</v>
      </c>
      <c r="BN275" s="26">
        <f>SUM(BL276:BL276)</f>
        <v>0</v>
      </c>
      <c r="BO275" s="12"/>
      <c r="BP275" s="12"/>
      <c r="CH275" s="26" t="s">
        <v>239</v>
      </c>
      <c r="CI275" s="26">
        <f>SUM(CG276:CG276)</f>
        <v>0</v>
      </c>
      <c r="CJ275" s="12"/>
      <c r="CK275" s="12"/>
      <c r="DC275" s="26" t="s">
        <v>239</v>
      </c>
      <c r="DD275" s="26">
        <f>SUM(DB276:DB276)</f>
        <v>0</v>
      </c>
      <c r="DE275" s="12"/>
      <c r="DF275" s="12"/>
      <c r="DX275" s="26" t="s">
        <v>239</v>
      </c>
      <c r="DY275" s="26">
        <f>SUM(DW276:DW276)</f>
        <v>0</v>
      </c>
      <c r="DZ275" s="12"/>
      <c r="EA275" s="12"/>
      <c r="ES275" s="26" t="s">
        <v>239</v>
      </c>
      <c r="ET275" s="26">
        <f>SUM(ER276:ER276)</f>
        <v>0</v>
      </c>
      <c r="EU275" s="12"/>
      <c r="EV275" s="12"/>
      <c r="FN275" s="26" t="s">
        <v>239</v>
      </c>
      <c r="FO275" s="26">
        <f>SUM(FM276:FM276)</f>
        <v>0</v>
      </c>
      <c r="FP275" s="12"/>
      <c r="FQ275" s="12"/>
      <c r="GI275" s="26" t="s">
        <v>239</v>
      </c>
      <c r="GJ275" s="26">
        <f>SUM(GH276:GH276)</f>
        <v>0</v>
      </c>
      <c r="GK275" s="12"/>
      <c r="GL275" s="12"/>
      <c r="HD275" s="26" t="s">
        <v>239</v>
      </c>
      <c r="HE275" s="26">
        <f>SUM(HC276:HC276)</f>
        <v>0</v>
      </c>
      <c r="HF275" s="12"/>
      <c r="HG275" s="12"/>
    </row>
    <row r="276" spans="1:231" x14ac:dyDescent="0.25">
      <c r="A276">
        <v>1</v>
      </c>
      <c r="B276" s="4" t="s">
        <v>240</v>
      </c>
      <c r="D276" s="3"/>
      <c r="E276" s="12">
        <v>15</v>
      </c>
      <c r="V276" s="4" t="s">
        <v>240</v>
      </c>
      <c r="X276" s="12"/>
      <c r="Y276" s="12">
        <v>15</v>
      </c>
      <c r="AQ276" s="4" t="s">
        <v>240</v>
      </c>
      <c r="AT276" s="12"/>
      <c r="AU276" s="12">
        <v>15</v>
      </c>
      <c r="BM276" s="4" t="s">
        <v>240</v>
      </c>
      <c r="BO276" s="12">
        <v>1</v>
      </c>
      <c r="BP276" s="12">
        <v>15</v>
      </c>
      <c r="CC276">
        <v>1</v>
      </c>
      <c r="CH276" s="4" t="s">
        <v>240</v>
      </c>
      <c r="CJ276" s="12"/>
      <c r="CK276" s="12">
        <v>15</v>
      </c>
      <c r="DC276" s="4" t="s">
        <v>240</v>
      </c>
      <c r="DE276" s="12"/>
      <c r="DF276" s="12">
        <v>15</v>
      </c>
      <c r="DX276" s="4" t="s">
        <v>240</v>
      </c>
      <c r="DZ276" s="12"/>
      <c r="EA276" s="12">
        <v>15</v>
      </c>
      <c r="ES276" s="4" t="s">
        <v>240</v>
      </c>
      <c r="EU276" s="12"/>
      <c r="EV276" s="12">
        <v>15</v>
      </c>
      <c r="FN276" s="4" t="s">
        <v>240</v>
      </c>
      <c r="FP276" s="12">
        <v>1</v>
      </c>
      <c r="FQ276" s="12">
        <v>15</v>
      </c>
      <c r="GD276">
        <v>1</v>
      </c>
      <c r="GI276" s="4" t="s">
        <v>240</v>
      </c>
      <c r="GK276" s="12"/>
      <c r="GL276" s="12">
        <v>15</v>
      </c>
      <c r="HD276" s="4" t="s">
        <v>240</v>
      </c>
      <c r="HF276" s="12">
        <v>1</v>
      </c>
      <c r="HG276" s="12">
        <v>15</v>
      </c>
      <c r="HT276">
        <v>1</v>
      </c>
    </row>
    <row r="277" spans="1:231" x14ac:dyDescent="0.25">
      <c r="F277">
        <f>SUM(F2:F276)</f>
        <v>1</v>
      </c>
      <c r="G277">
        <f t="shared" ref="G277:U277" si="0">SUM(G2:G276)</f>
        <v>1</v>
      </c>
      <c r="H277">
        <f t="shared" si="0"/>
        <v>3</v>
      </c>
      <c r="I277">
        <f t="shared" si="0"/>
        <v>0</v>
      </c>
      <c r="J277">
        <f t="shared" si="0"/>
        <v>2</v>
      </c>
      <c r="K277">
        <f t="shared" si="0"/>
        <v>8</v>
      </c>
      <c r="L277">
        <f t="shared" si="0"/>
        <v>9</v>
      </c>
      <c r="M277">
        <f t="shared" si="0"/>
        <v>13</v>
      </c>
      <c r="N277">
        <f t="shared" si="0"/>
        <v>9</v>
      </c>
      <c r="O277">
        <f t="shared" si="0"/>
        <v>11</v>
      </c>
      <c r="P277">
        <f t="shared" si="0"/>
        <v>6</v>
      </c>
      <c r="Q277">
        <f t="shared" si="0"/>
        <v>10</v>
      </c>
      <c r="R277">
        <f t="shared" si="0"/>
        <v>5</v>
      </c>
      <c r="S277">
        <f t="shared" si="0"/>
        <v>1</v>
      </c>
      <c r="T277">
        <f t="shared" si="0"/>
        <v>0</v>
      </c>
      <c r="U277">
        <f t="shared" si="0"/>
        <v>0</v>
      </c>
      <c r="Z277">
        <f>SUM(Z2:Z276)</f>
        <v>1</v>
      </c>
      <c r="AA277">
        <f t="shared" ref="AA277" si="1">SUM(AA2:AA276)</f>
        <v>1</v>
      </c>
      <c r="AB277">
        <f t="shared" ref="AB277" si="2">SUM(AB2:AB276)</f>
        <v>2</v>
      </c>
      <c r="AC277">
        <f t="shared" ref="AC277" si="3">SUM(AC2:AC276)</f>
        <v>0</v>
      </c>
      <c r="AD277">
        <f t="shared" ref="AD277" si="4">SUM(AD2:AD276)</f>
        <v>2</v>
      </c>
      <c r="AE277">
        <f t="shared" ref="AE277" si="5">SUM(AE2:AE276)</f>
        <v>8</v>
      </c>
      <c r="AF277">
        <f t="shared" ref="AF277" si="6">SUM(AF2:AF276)</f>
        <v>9</v>
      </c>
      <c r="AG277">
        <f t="shared" ref="AG277" si="7">SUM(AG2:AG276)</f>
        <v>12</v>
      </c>
      <c r="AH277">
        <f t="shared" ref="AH277" si="8">SUM(AH2:AH276)</f>
        <v>7</v>
      </c>
      <c r="AI277">
        <f t="shared" ref="AI277" si="9">SUM(AI2:AI276)</f>
        <v>10</v>
      </c>
      <c r="AJ277">
        <f t="shared" ref="AJ277" si="10">SUM(AJ2:AJ276)</f>
        <v>6</v>
      </c>
      <c r="AK277">
        <f t="shared" ref="AK277" si="11">SUM(AK2:AK276)</f>
        <v>11</v>
      </c>
      <c r="AL277">
        <f t="shared" ref="AL277" si="12">SUM(AL2:AL276)</f>
        <v>4</v>
      </c>
      <c r="AM277">
        <f t="shared" ref="AM277" si="13">SUM(AM2:AM276)</f>
        <v>1</v>
      </c>
      <c r="AN277">
        <f t="shared" ref="AN277" si="14">SUM(AN2:AN276)</f>
        <v>0</v>
      </c>
      <c r="AO277">
        <f t="shared" ref="AO277" si="15">SUM(AO2:AO276)</f>
        <v>0</v>
      </c>
      <c r="AV277">
        <f>SUM(AV2:AV276)</f>
        <v>2</v>
      </c>
      <c r="AW277">
        <f t="shared" ref="AW277" si="16">SUM(AW2:AW276)</f>
        <v>1</v>
      </c>
      <c r="AX277">
        <f t="shared" ref="AX277" si="17">SUM(AX2:AX276)</f>
        <v>3</v>
      </c>
      <c r="AY277">
        <f t="shared" ref="AY277" si="18">SUM(AY2:AY276)</f>
        <v>2</v>
      </c>
      <c r="AZ277">
        <f t="shared" ref="AZ277" si="19">SUM(AZ2:AZ276)</f>
        <v>4</v>
      </c>
      <c r="BA277">
        <f t="shared" ref="BA277" si="20">SUM(BA2:BA276)</f>
        <v>11</v>
      </c>
      <c r="BB277">
        <f t="shared" ref="BB277" si="21">SUM(BB2:BB276)</f>
        <v>6</v>
      </c>
      <c r="BC277">
        <f t="shared" ref="BC277" si="22">SUM(BC2:BC276)</f>
        <v>13</v>
      </c>
      <c r="BD277">
        <f t="shared" ref="BD277" si="23">SUM(BD2:BD276)</f>
        <v>16</v>
      </c>
      <c r="BE277">
        <f t="shared" ref="BE277" si="24">SUM(BE2:BE276)</f>
        <v>10</v>
      </c>
      <c r="BF277">
        <f t="shared" ref="BF277" si="25">SUM(BF2:BF276)</f>
        <v>12</v>
      </c>
      <c r="BG277">
        <f t="shared" ref="BG277" si="26">SUM(BG2:BG276)</f>
        <v>11</v>
      </c>
      <c r="BH277">
        <f t="shared" ref="BH277" si="27">SUM(BH2:BH276)</f>
        <v>10</v>
      </c>
      <c r="BI277">
        <f t="shared" ref="BI277" si="28">SUM(BI2:BI276)</f>
        <v>2</v>
      </c>
      <c r="BJ277">
        <f t="shared" ref="BJ277" si="29">SUM(BJ2:BJ276)</f>
        <v>0</v>
      </c>
      <c r="BK277">
        <f t="shared" ref="BK277" si="30">SUM(BK2:BK276)</f>
        <v>0</v>
      </c>
      <c r="BO277" s="12"/>
      <c r="BQ277">
        <f>SUM(BQ2:BQ276)</f>
        <v>3</v>
      </c>
      <c r="BR277">
        <f t="shared" ref="BR277" si="31">SUM(BR2:BR276)</f>
        <v>1</v>
      </c>
      <c r="BS277">
        <f t="shared" ref="BS277" si="32">SUM(BS2:BS276)</f>
        <v>4</v>
      </c>
      <c r="BT277">
        <f t="shared" ref="BT277" si="33">SUM(BT2:BT276)</f>
        <v>6</v>
      </c>
      <c r="BU277">
        <f t="shared" ref="BU277" si="34">SUM(BU2:BU276)</f>
        <v>5</v>
      </c>
      <c r="BV277">
        <f t="shared" ref="BV277" si="35">SUM(BV2:BV276)</f>
        <v>7</v>
      </c>
      <c r="BW277">
        <f t="shared" ref="BW277" si="36">SUM(BW2:BW276)</f>
        <v>7</v>
      </c>
      <c r="BX277">
        <f t="shared" ref="BX277" si="37">SUM(BX2:BX276)</f>
        <v>7</v>
      </c>
      <c r="BY277">
        <f t="shared" ref="BY277" si="38">SUM(BY2:BY276)</f>
        <v>13</v>
      </c>
      <c r="BZ277">
        <f t="shared" ref="BZ277" si="39">SUM(BZ2:BZ276)</f>
        <v>11</v>
      </c>
      <c r="CA277">
        <f t="shared" ref="CA277" si="40">SUM(CA2:CA276)</f>
        <v>10</v>
      </c>
      <c r="CB277">
        <f t="shared" ref="CB277" si="41">SUM(CB2:CB276)</f>
        <v>10</v>
      </c>
      <c r="CC277">
        <f t="shared" ref="CC277" si="42">SUM(CC2:CC276)</f>
        <v>4</v>
      </c>
      <c r="CD277">
        <f t="shared" ref="CD277" si="43">SUM(CD2:CD276)</f>
        <v>4</v>
      </c>
      <c r="CE277">
        <f t="shared" ref="CE277" si="44">SUM(CE2:CE276)</f>
        <v>0</v>
      </c>
      <c r="CF277">
        <f t="shared" ref="CF277" si="45">SUM(CF2:CF276)</f>
        <v>1</v>
      </c>
      <c r="CJ277" s="12"/>
      <c r="CL277">
        <f>SUM(CL2:CL276)</f>
        <v>0</v>
      </c>
      <c r="CM277">
        <f t="shared" ref="CM277" si="46">SUM(CM2:CM276)</f>
        <v>1</v>
      </c>
      <c r="CN277">
        <f t="shared" ref="CN277" si="47">SUM(CN2:CN276)</f>
        <v>2</v>
      </c>
      <c r="CO277">
        <f t="shared" ref="CO277" si="48">SUM(CO2:CO276)</f>
        <v>0</v>
      </c>
      <c r="CP277">
        <f t="shared" ref="CP277" si="49">SUM(CP2:CP276)</f>
        <v>2</v>
      </c>
      <c r="CQ277">
        <f t="shared" ref="CQ277" si="50">SUM(CQ2:CQ276)</f>
        <v>6</v>
      </c>
      <c r="CR277">
        <f t="shared" ref="CR277" si="51">SUM(CR2:CR276)</f>
        <v>6</v>
      </c>
      <c r="CS277">
        <f t="shared" ref="CS277" si="52">SUM(CS2:CS276)</f>
        <v>8</v>
      </c>
      <c r="CT277">
        <f t="shared" ref="CT277" si="53">SUM(CT2:CT276)</f>
        <v>4</v>
      </c>
      <c r="CU277">
        <f t="shared" ref="CU277" si="54">SUM(CU2:CU276)</f>
        <v>8</v>
      </c>
      <c r="CV277">
        <f t="shared" ref="CV277" si="55">SUM(CV2:CV276)</f>
        <v>3</v>
      </c>
      <c r="CW277">
        <f t="shared" ref="CW277" si="56">SUM(CW2:CW276)</f>
        <v>7</v>
      </c>
      <c r="CX277">
        <f t="shared" ref="CX277" si="57">SUM(CX2:CX276)</f>
        <v>1</v>
      </c>
      <c r="CY277">
        <f t="shared" ref="CY277" si="58">SUM(CY2:CY276)</f>
        <v>0</v>
      </c>
      <c r="CZ277">
        <f t="shared" ref="CZ277" si="59">SUM(CZ2:CZ276)</f>
        <v>0</v>
      </c>
      <c r="DA277">
        <f t="shared" ref="DA277" si="60">SUM(DA2:DA276)</f>
        <v>0</v>
      </c>
      <c r="DG277">
        <f>SUM(DG2:DG276)</f>
        <v>0</v>
      </c>
      <c r="DH277">
        <f t="shared" ref="DH277" si="61">SUM(DH2:DH276)</f>
        <v>0</v>
      </c>
      <c r="DI277">
        <f t="shared" ref="DI277" si="62">SUM(DI2:DI276)</f>
        <v>1</v>
      </c>
      <c r="DJ277">
        <f t="shared" ref="DJ277" si="63">SUM(DJ2:DJ276)</f>
        <v>0</v>
      </c>
      <c r="DK277">
        <f t="shared" ref="DK277" si="64">SUM(DK2:DK276)</f>
        <v>2</v>
      </c>
      <c r="DL277">
        <f t="shared" ref="DL277" si="65">SUM(DL2:DL276)</f>
        <v>5</v>
      </c>
      <c r="DM277">
        <f t="shared" ref="DM277" si="66">SUM(DM2:DM276)</f>
        <v>5</v>
      </c>
      <c r="DN277">
        <f t="shared" ref="DN277" si="67">SUM(DN2:DN276)</f>
        <v>6</v>
      </c>
      <c r="DO277">
        <f t="shared" ref="DO277" si="68">SUM(DO2:DO276)</f>
        <v>3</v>
      </c>
      <c r="DP277">
        <f t="shared" ref="DP277" si="69">SUM(DP2:DP276)</f>
        <v>8</v>
      </c>
      <c r="DQ277">
        <f t="shared" ref="DQ277" si="70">SUM(DQ2:DQ276)</f>
        <v>2</v>
      </c>
      <c r="DR277">
        <f t="shared" ref="DR277" si="71">SUM(DR2:DR276)</f>
        <v>7</v>
      </c>
      <c r="DS277">
        <f t="shared" ref="DS277" si="72">SUM(DS2:DS276)</f>
        <v>1</v>
      </c>
      <c r="DT277">
        <f t="shared" ref="DT277" si="73">SUM(DT2:DT276)</f>
        <v>0</v>
      </c>
      <c r="DU277">
        <f t="shared" ref="DU277" si="74">SUM(DU2:DU276)</f>
        <v>0</v>
      </c>
      <c r="DV277">
        <f t="shared" ref="DV277" si="75">SUM(DV2:DV276)</f>
        <v>0</v>
      </c>
      <c r="EB277">
        <f>SUM(EB2:EB276)</f>
        <v>1</v>
      </c>
      <c r="EC277">
        <f t="shared" ref="EC277" si="76">SUM(EC2:EC276)</f>
        <v>1</v>
      </c>
      <c r="ED277">
        <f t="shared" ref="ED277" si="77">SUM(ED2:ED276)</f>
        <v>3</v>
      </c>
      <c r="EE277">
        <f t="shared" ref="EE277" si="78">SUM(EE2:EE276)</f>
        <v>1</v>
      </c>
      <c r="EF277">
        <f t="shared" ref="EF277" si="79">SUM(EF2:EF276)</f>
        <v>4</v>
      </c>
      <c r="EG277">
        <f t="shared" ref="EG277" si="80">SUM(EG2:EG276)</f>
        <v>9</v>
      </c>
      <c r="EH277">
        <f t="shared" ref="EH277" si="81">SUM(EH2:EH276)</f>
        <v>6</v>
      </c>
      <c r="EI277">
        <f t="shared" ref="EI277" si="82">SUM(EI2:EI276)</f>
        <v>11</v>
      </c>
      <c r="EJ277">
        <f t="shared" ref="EJ277" si="83">SUM(EJ2:EJ276)</f>
        <v>8</v>
      </c>
      <c r="EK277">
        <f t="shared" ref="EK277" si="84">SUM(EK2:EK276)</f>
        <v>6</v>
      </c>
      <c r="EL277">
        <f t="shared" ref="EL277" si="85">SUM(EL2:EL276)</f>
        <v>9</v>
      </c>
      <c r="EM277">
        <f t="shared" ref="EM277" si="86">SUM(EM2:EM276)</f>
        <v>10</v>
      </c>
      <c r="EN277">
        <f t="shared" ref="EN277" si="87">SUM(EN2:EN276)</f>
        <v>8</v>
      </c>
      <c r="EO277">
        <f t="shared" ref="EO277" si="88">SUM(EO2:EO276)</f>
        <v>2</v>
      </c>
      <c r="EP277">
        <f t="shared" ref="EP277" si="89">SUM(EP2:EP276)</f>
        <v>0</v>
      </c>
      <c r="EQ277">
        <f t="shared" ref="EQ277" si="90">SUM(EQ2:EQ276)</f>
        <v>0</v>
      </c>
      <c r="EW277">
        <f>SUM(EW2:EW276)</f>
        <v>0</v>
      </c>
      <c r="EX277">
        <f t="shared" ref="EX277" si="91">SUM(EX2:EX276)</f>
        <v>1</v>
      </c>
      <c r="EY277">
        <f t="shared" ref="EY277" si="92">SUM(EY2:EY276)</f>
        <v>2</v>
      </c>
      <c r="EZ277">
        <f t="shared" ref="EZ277" si="93">SUM(EZ2:EZ276)</f>
        <v>2</v>
      </c>
      <c r="FA277">
        <f t="shared" ref="FA277" si="94">SUM(FA2:FA276)</f>
        <v>4</v>
      </c>
      <c r="FB277">
        <f t="shared" ref="FB277" si="95">SUM(FB2:FB276)</f>
        <v>9</v>
      </c>
      <c r="FC277">
        <f t="shared" ref="FC277" si="96">SUM(FC2:FC276)</f>
        <v>6</v>
      </c>
      <c r="FD277">
        <f t="shared" ref="FD277" si="97">SUM(FD2:FD276)</f>
        <v>12</v>
      </c>
      <c r="FE277">
        <f t="shared" ref="FE277" si="98">SUM(FE2:FE276)</f>
        <v>11</v>
      </c>
      <c r="FF277">
        <f t="shared" ref="FF277" si="99">SUM(FF2:FF276)</f>
        <v>5</v>
      </c>
      <c r="FG277">
        <f t="shared" ref="FG277" si="100">SUM(FG2:FG276)</f>
        <v>7</v>
      </c>
      <c r="FH277">
        <f t="shared" ref="FH277" si="101">SUM(FH2:FH276)</f>
        <v>7</v>
      </c>
      <c r="FI277">
        <f t="shared" ref="FI277" si="102">SUM(FI2:FI276)</f>
        <v>6</v>
      </c>
      <c r="FJ277">
        <f t="shared" ref="FJ277" si="103">SUM(FJ2:FJ276)</f>
        <v>1</v>
      </c>
      <c r="FK277">
        <f t="shared" ref="FK277" si="104">SUM(FK2:FK276)</f>
        <v>0</v>
      </c>
      <c r="FL277">
        <f t="shared" ref="FL277" si="105">SUM(FL2:FL276)</f>
        <v>0</v>
      </c>
      <c r="FR277">
        <f>SUM(FR2:FR276)</f>
        <v>2</v>
      </c>
      <c r="FS277">
        <f t="shared" ref="FS277" si="106">SUM(FS2:FS276)</f>
        <v>1</v>
      </c>
      <c r="FT277">
        <f t="shared" ref="FT277" si="107">SUM(FT2:FT276)</f>
        <v>2</v>
      </c>
      <c r="FU277">
        <f t="shared" ref="FU277" si="108">SUM(FU2:FU276)</f>
        <v>2</v>
      </c>
      <c r="FV277">
        <f t="shared" ref="FV277" si="109">SUM(FV2:FV276)</f>
        <v>6</v>
      </c>
      <c r="FW277">
        <f t="shared" ref="FW277" si="110">SUM(FW2:FW276)</f>
        <v>7</v>
      </c>
      <c r="FX277">
        <f t="shared" ref="FX277" si="111">SUM(FX2:FX276)</f>
        <v>9</v>
      </c>
      <c r="FY277">
        <f t="shared" ref="FY277" si="112">SUM(FY2:FY276)</f>
        <v>12</v>
      </c>
      <c r="FZ277">
        <f t="shared" ref="FZ277" si="113">SUM(FZ2:FZ276)</f>
        <v>12</v>
      </c>
      <c r="GA277">
        <f t="shared" ref="GA277" si="114">SUM(GA2:GA276)</f>
        <v>8</v>
      </c>
      <c r="GB277">
        <f t="shared" ref="GB277" si="115">SUM(GB2:GB276)</f>
        <v>14</v>
      </c>
      <c r="GC277">
        <f t="shared" ref="GC277" si="116">SUM(GC2:GC276)</f>
        <v>11</v>
      </c>
      <c r="GD277">
        <f t="shared" ref="GD277" si="117">SUM(GD2:GD276)</f>
        <v>9</v>
      </c>
      <c r="GE277">
        <f t="shared" ref="GE277" si="118">SUM(GE2:GE276)</f>
        <v>3</v>
      </c>
      <c r="GF277">
        <f t="shared" ref="GF277" si="119">SUM(GF2:GF276)</f>
        <v>0</v>
      </c>
      <c r="GG277">
        <f t="shared" ref="GG277" si="120">SUM(GG2:GG276)</f>
        <v>2</v>
      </c>
      <c r="GK277" s="12"/>
      <c r="GM277">
        <f>SUM(GM2:GM276)</f>
        <v>2</v>
      </c>
      <c r="GN277">
        <f t="shared" ref="GN277" si="121">SUM(GN2:GN276)</f>
        <v>0</v>
      </c>
      <c r="GO277">
        <f t="shared" ref="GO277" si="122">SUM(GO2:GO276)</f>
        <v>2</v>
      </c>
      <c r="GP277">
        <f t="shared" ref="GP277" si="123">SUM(GP2:GP276)</f>
        <v>4</v>
      </c>
      <c r="GQ277">
        <f t="shared" ref="GQ277" si="124">SUM(GQ2:GQ276)</f>
        <v>3</v>
      </c>
      <c r="GR277">
        <f t="shared" ref="GR277" si="125">SUM(GR2:GR276)</f>
        <v>2</v>
      </c>
      <c r="GS277">
        <f t="shared" ref="GS277" si="126">SUM(GS2:GS276)</f>
        <v>7</v>
      </c>
      <c r="GT277">
        <f t="shared" ref="GT277" si="127">SUM(GT2:GT276)</f>
        <v>2</v>
      </c>
      <c r="GU277">
        <f t="shared" ref="GU277" si="128">SUM(GU2:GU276)</f>
        <v>10</v>
      </c>
      <c r="GV277">
        <f t="shared" ref="GV277" si="129">SUM(GV2:GV276)</f>
        <v>9</v>
      </c>
      <c r="GW277">
        <f t="shared" ref="GW277" si="130">SUM(GW2:GW276)</f>
        <v>6</v>
      </c>
      <c r="GX277">
        <f t="shared" ref="GX277" si="131">SUM(GX2:GX276)</f>
        <v>6</v>
      </c>
      <c r="GY277">
        <f t="shared" ref="GY277" si="132">SUM(GY2:GY276)</f>
        <v>1</v>
      </c>
      <c r="GZ277">
        <f t="shared" ref="GZ277" si="133">SUM(GZ2:GZ276)</f>
        <v>4</v>
      </c>
      <c r="HA277">
        <f t="shared" ref="HA277" si="134">SUM(HA2:HA276)</f>
        <v>0</v>
      </c>
      <c r="HB277">
        <f t="shared" ref="HB277" si="135">SUM(HB2:HB276)</f>
        <v>1</v>
      </c>
      <c r="HF277" s="12"/>
      <c r="HH277">
        <f>SUM(HH2:HH276)</f>
        <v>3</v>
      </c>
      <c r="HI277">
        <f t="shared" ref="HI277" si="136">SUM(HI2:HI276)</f>
        <v>1</v>
      </c>
      <c r="HJ277">
        <f t="shared" ref="HJ277" si="137">SUM(HJ2:HJ276)</f>
        <v>3</v>
      </c>
      <c r="HK277">
        <f t="shared" ref="HK277" si="138">SUM(HK2:HK276)</f>
        <v>4</v>
      </c>
      <c r="HL277">
        <f t="shared" ref="HL277" si="139">SUM(HL2:HL276)</f>
        <v>4</v>
      </c>
      <c r="HM277">
        <f t="shared" ref="HM277" si="140">SUM(HM2:HM276)</f>
        <v>5</v>
      </c>
      <c r="HN277">
        <f t="shared" ref="HN277" si="141">SUM(HN2:HN276)</f>
        <v>6</v>
      </c>
      <c r="HO277">
        <f t="shared" ref="HO277" si="142">SUM(HO2:HO276)</f>
        <v>4</v>
      </c>
      <c r="HP277">
        <f t="shared" ref="HP277" si="143">SUM(HP2:HP276)</f>
        <v>7</v>
      </c>
      <c r="HQ277">
        <f t="shared" ref="HQ277" si="144">SUM(HQ2:HQ276)</f>
        <v>10</v>
      </c>
      <c r="HR277">
        <f t="shared" ref="HR277" si="145">SUM(HR2:HR276)</f>
        <v>6</v>
      </c>
      <c r="HS277">
        <f t="shared" ref="HS277" si="146">SUM(HS2:HS276)</f>
        <v>3</v>
      </c>
      <c r="HT277">
        <f t="shared" ref="HT277" si="147">SUM(HT2:HT276)</f>
        <v>4</v>
      </c>
      <c r="HU277">
        <f t="shared" ref="HU277" si="148">SUM(HU2:HU276)</f>
        <v>4</v>
      </c>
      <c r="HV277">
        <f t="shared" ref="HV277" si="149">SUM(HV2:HV276)</f>
        <v>0</v>
      </c>
      <c r="HW277">
        <f t="shared" ref="HW277" si="150">SUM(HW2:HW276)</f>
        <v>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D31D-38FF-445E-89B7-A230CB08A764}">
  <dimension ref="A1:S45"/>
  <sheetViews>
    <sheetView workbookViewId="0">
      <selection activeCell="A4" sqref="A4"/>
    </sheetView>
  </sheetViews>
  <sheetFormatPr defaultRowHeight="15" x14ac:dyDescent="0.25"/>
  <sheetData>
    <row r="1" spans="1:19" x14ac:dyDescent="0.25">
      <c r="A1" t="s">
        <v>344</v>
      </c>
      <c r="B1">
        <f>SUM(73+73)/(79+74)</f>
        <v>0.95424836601307195</v>
      </c>
      <c r="D1" t="s">
        <v>389</v>
      </c>
      <c r="E1">
        <f>SUM(37+37)/(48+40)</f>
        <v>0.84090909090909094</v>
      </c>
      <c r="G1" s="1">
        <v>23</v>
      </c>
      <c r="H1">
        <v>13</v>
      </c>
      <c r="I1">
        <v>9</v>
      </c>
      <c r="J1">
        <v>11</v>
      </c>
      <c r="K1">
        <v>6</v>
      </c>
      <c r="L1" s="1">
        <f>SUM(H1:K1)</f>
        <v>39</v>
      </c>
      <c r="M1">
        <v>10</v>
      </c>
      <c r="N1">
        <v>5</v>
      </c>
      <c r="O1">
        <v>1</v>
      </c>
      <c r="R1" s="1">
        <f>SUM(M1:Q1)</f>
        <v>16</v>
      </c>
      <c r="S1">
        <f>SUM(G1+L1+R1)</f>
        <v>78</v>
      </c>
    </row>
    <row r="2" spans="1:19" x14ac:dyDescent="0.25">
      <c r="A2" t="s">
        <v>345</v>
      </c>
      <c r="B2">
        <f>SUM(41+41)/(79+111)</f>
        <v>0.43157894736842106</v>
      </c>
      <c r="D2" t="s">
        <v>390</v>
      </c>
      <c r="E2">
        <f>SUM(19+19)/(48+79)</f>
        <v>0.29921259842519687</v>
      </c>
      <c r="G2" s="1">
        <v>22</v>
      </c>
      <c r="H2">
        <v>12</v>
      </c>
      <c r="I2">
        <v>7</v>
      </c>
      <c r="J2">
        <v>10</v>
      </c>
      <c r="K2">
        <v>6</v>
      </c>
      <c r="L2" s="1">
        <f t="shared" ref="L2:L10" si="0">SUM(H2:K2)</f>
        <v>35</v>
      </c>
      <c r="M2">
        <v>11</v>
      </c>
      <c r="N2">
        <v>4</v>
      </c>
      <c r="O2">
        <v>1</v>
      </c>
      <c r="R2" s="1">
        <f t="shared" ref="R2:R10" si="1">SUM(M2:Q2)</f>
        <v>16</v>
      </c>
      <c r="S2">
        <f t="shared" ref="S2:S10" si="2">SUM(G2+L2+R2)</f>
        <v>73</v>
      </c>
    </row>
    <row r="3" spans="1:19" x14ac:dyDescent="0.25">
      <c r="A3" t="s">
        <v>346</v>
      </c>
      <c r="B3">
        <f>SUM(36+36)/(79+103)</f>
        <v>0.39560439560439559</v>
      </c>
      <c r="D3" t="s">
        <v>391</v>
      </c>
      <c r="E3">
        <f>SUM(7+7)/(48+73)</f>
        <v>0.11570247933884298</v>
      </c>
      <c r="G3" s="1">
        <v>30</v>
      </c>
      <c r="H3">
        <v>15</v>
      </c>
      <c r="I3">
        <v>15</v>
      </c>
      <c r="J3">
        <v>12</v>
      </c>
      <c r="K3">
        <v>13</v>
      </c>
      <c r="L3" s="1">
        <f t="shared" si="0"/>
        <v>55</v>
      </c>
      <c r="M3">
        <v>13</v>
      </c>
      <c r="N3">
        <v>11</v>
      </c>
      <c r="O3">
        <v>2</v>
      </c>
      <c r="R3" s="1">
        <f t="shared" si="1"/>
        <v>26</v>
      </c>
      <c r="S3">
        <f t="shared" si="2"/>
        <v>111</v>
      </c>
    </row>
    <row r="4" spans="1:19" x14ac:dyDescent="0.25">
      <c r="A4" t="s">
        <v>347</v>
      </c>
      <c r="B4">
        <f>SUM(26+26)/(79+100)</f>
        <v>0.29050279329608941</v>
      </c>
      <c r="D4" t="s">
        <v>392</v>
      </c>
      <c r="E4">
        <f>SUM(7+7)/(48+100)</f>
        <v>9.45945945945946E-2</v>
      </c>
      <c r="G4" s="1">
        <v>29</v>
      </c>
      <c r="H4">
        <v>13</v>
      </c>
      <c r="I4">
        <v>16</v>
      </c>
      <c r="J4">
        <v>10</v>
      </c>
      <c r="K4">
        <v>12</v>
      </c>
      <c r="L4" s="1">
        <f t="shared" si="0"/>
        <v>51</v>
      </c>
      <c r="M4">
        <v>11</v>
      </c>
      <c r="N4">
        <v>11</v>
      </c>
      <c r="O4">
        <v>2</v>
      </c>
      <c r="R4" s="1">
        <f t="shared" si="1"/>
        <v>24</v>
      </c>
      <c r="S4">
        <f t="shared" si="2"/>
        <v>104</v>
      </c>
    </row>
    <row r="5" spans="1:19" x14ac:dyDescent="0.25">
      <c r="A5" t="s">
        <v>348</v>
      </c>
      <c r="B5">
        <f>SUM(24+24)/(79+113)</f>
        <v>0.25</v>
      </c>
      <c r="D5" t="s">
        <v>393</v>
      </c>
      <c r="E5">
        <f>SUM(3+3)/(48+59)</f>
        <v>5.6074766355140186E-2</v>
      </c>
      <c r="G5" s="1">
        <v>29</v>
      </c>
      <c r="H5">
        <v>12</v>
      </c>
      <c r="I5">
        <v>13</v>
      </c>
      <c r="J5">
        <v>10</v>
      </c>
      <c r="K5">
        <v>11</v>
      </c>
      <c r="L5" s="1">
        <f t="shared" si="0"/>
        <v>46</v>
      </c>
      <c r="M5">
        <v>15</v>
      </c>
      <c r="N5">
        <v>8</v>
      </c>
      <c r="O5">
        <v>1</v>
      </c>
      <c r="Q5">
        <v>1</v>
      </c>
      <c r="R5" s="1">
        <f t="shared" si="1"/>
        <v>25</v>
      </c>
      <c r="S5">
        <f t="shared" si="2"/>
        <v>100</v>
      </c>
    </row>
    <row r="6" spans="1:19" x14ac:dyDescent="0.25">
      <c r="A6" t="s">
        <v>349</v>
      </c>
      <c r="B6">
        <f>SUM(20+20)/(79+129)</f>
        <v>0.19230769230769232</v>
      </c>
      <c r="D6" t="s">
        <v>394</v>
      </c>
      <c r="E6">
        <f>SUM(4+4)/(48+65)</f>
        <v>7.0796460176991149E-2</v>
      </c>
      <c r="G6" s="1">
        <v>32</v>
      </c>
      <c r="H6">
        <v>15</v>
      </c>
      <c r="I6">
        <v>17</v>
      </c>
      <c r="J6">
        <v>11</v>
      </c>
      <c r="K6">
        <v>13</v>
      </c>
      <c r="L6" s="1">
        <f t="shared" si="0"/>
        <v>56</v>
      </c>
      <c r="M6">
        <v>15</v>
      </c>
      <c r="N6">
        <v>8</v>
      </c>
      <c r="O6">
        <v>1</v>
      </c>
      <c r="Q6">
        <v>1</v>
      </c>
      <c r="R6" s="1">
        <f t="shared" si="1"/>
        <v>25</v>
      </c>
      <c r="S6">
        <f t="shared" si="2"/>
        <v>113</v>
      </c>
    </row>
    <row r="7" spans="1:19" x14ac:dyDescent="0.25">
      <c r="A7" t="s">
        <v>350</v>
      </c>
      <c r="B7">
        <f>SUM(18+18)/(79+101)</f>
        <v>0.2</v>
      </c>
      <c r="D7" t="s">
        <v>395</v>
      </c>
      <c r="E7">
        <f>SUM(12+12)/(40+79)</f>
        <v>0.20168067226890757</v>
      </c>
      <c r="G7" s="1">
        <v>38</v>
      </c>
      <c r="H7">
        <v>13</v>
      </c>
      <c r="I7">
        <v>13</v>
      </c>
      <c r="J7">
        <v>16</v>
      </c>
      <c r="K7">
        <v>17</v>
      </c>
      <c r="L7" s="1">
        <f t="shared" si="0"/>
        <v>59</v>
      </c>
      <c r="M7">
        <v>16</v>
      </c>
      <c r="N7">
        <v>10</v>
      </c>
      <c r="O7">
        <v>4</v>
      </c>
      <c r="Q7">
        <v>2</v>
      </c>
      <c r="R7" s="1">
        <f t="shared" si="1"/>
        <v>32</v>
      </c>
      <c r="S7">
        <f t="shared" si="2"/>
        <v>129</v>
      </c>
    </row>
    <row r="8" spans="1:19" x14ac:dyDescent="0.25">
      <c r="A8" t="s">
        <v>351</v>
      </c>
      <c r="B8">
        <f>SUM(14+14)/(79+80)</f>
        <v>0.1761006289308176</v>
      </c>
      <c r="D8" t="s">
        <v>396</v>
      </c>
      <c r="E8">
        <f>SUM(6+6)/(40+73)</f>
        <v>0.10619469026548672</v>
      </c>
      <c r="G8" s="1">
        <v>30</v>
      </c>
      <c r="H8">
        <v>10</v>
      </c>
      <c r="I8">
        <v>12</v>
      </c>
      <c r="J8">
        <v>11</v>
      </c>
      <c r="K8">
        <v>16</v>
      </c>
      <c r="L8" s="1">
        <f t="shared" si="0"/>
        <v>49</v>
      </c>
      <c r="M8">
        <v>12</v>
      </c>
      <c r="N8">
        <v>6</v>
      </c>
      <c r="O8">
        <v>2</v>
      </c>
      <c r="Q8">
        <v>2</v>
      </c>
      <c r="R8" s="1">
        <f t="shared" si="1"/>
        <v>22</v>
      </c>
      <c r="S8">
        <f t="shared" si="2"/>
        <v>101</v>
      </c>
    </row>
    <row r="9" spans="1:19" x14ac:dyDescent="0.25">
      <c r="A9" t="s">
        <v>352</v>
      </c>
      <c r="B9">
        <f>SUM(11+11)/(79+93)</f>
        <v>0.12790697674418605</v>
      </c>
      <c r="D9" t="s">
        <v>397</v>
      </c>
      <c r="E9">
        <f>SUM(6+6)/(40+100)</f>
        <v>8.5714285714285715E-2</v>
      </c>
      <c r="G9" s="1">
        <v>24</v>
      </c>
      <c r="H9">
        <v>6</v>
      </c>
      <c r="I9">
        <v>13</v>
      </c>
      <c r="J9">
        <v>8</v>
      </c>
      <c r="K9">
        <v>11</v>
      </c>
      <c r="L9" s="1">
        <f t="shared" si="0"/>
        <v>38</v>
      </c>
      <c r="M9">
        <v>10</v>
      </c>
      <c r="N9">
        <v>3</v>
      </c>
      <c r="O9">
        <v>4</v>
      </c>
      <c r="Q9">
        <v>1</v>
      </c>
      <c r="R9" s="1">
        <f t="shared" si="1"/>
        <v>18</v>
      </c>
      <c r="S9">
        <f t="shared" si="2"/>
        <v>80</v>
      </c>
    </row>
    <row r="10" spans="1:19" x14ac:dyDescent="0.25">
      <c r="A10" t="s">
        <v>353</v>
      </c>
      <c r="B10">
        <f>SUM(36+36)/(74+111)</f>
        <v>0.38918918918918921</v>
      </c>
      <c r="D10" t="s">
        <v>398</v>
      </c>
      <c r="E10">
        <f>SUM(3+3)/(40+59)</f>
        <v>6.0606060606060608E-2</v>
      </c>
      <c r="G10" s="1">
        <v>32</v>
      </c>
      <c r="H10">
        <v>7</v>
      </c>
      <c r="I10">
        <v>13</v>
      </c>
      <c r="J10">
        <v>11</v>
      </c>
      <c r="K10">
        <v>10</v>
      </c>
      <c r="L10" s="1">
        <f t="shared" si="0"/>
        <v>41</v>
      </c>
      <c r="M10">
        <v>10</v>
      </c>
      <c r="N10">
        <v>4</v>
      </c>
      <c r="O10">
        <v>4</v>
      </c>
      <c r="Q10">
        <v>1</v>
      </c>
      <c r="R10" s="1">
        <f t="shared" si="1"/>
        <v>19</v>
      </c>
      <c r="S10">
        <f t="shared" si="2"/>
        <v>92</v>
      </c>
    </row>
    <row r="11" spans="1:19" x14ac:dyDescent="0.25">
      <c r="A11" t="s">
        <v>354</v>
      </c>
      <c r="B11">
        <f>SUM(32+32)/(74+103)</f>
        <v>0.3615819209039548</v>
      </c>
      <c r="D11" t="s">
        <v>399</v>
      </c>
      <c r="E11">
        <f>SUM(3+3)/(40+65)</f>
        <v>5.7142857142857141E-2</v>
      </c>
      <c r="H11">
        <f>SUM(H1:H10)</f>
        <v>116</v>
      </c>
      <c r="I11">
        <f t="shared" ref="I11:K11" si="3">SUM(I1:I10)</f>
        <v>128</v>
      </c>
      <c r="J11">
        <f t="shared" si="3"/>
        <v>110</v>
      </c>
      <c r="K11">
        <f t="shared" si="3"/>
        <v>115</v>
      </c>
      <c r="M11">
        <f>SUM(M1:M10)</f>
        <v>123</v>
      </c>
      <c r="N11">
        <f t="shared" ref="N11:Q11" si="4">SUM(N1:N10)</f>
        <v>70</v>
      </c>
      <c r="O11">
        <f t="shared" si="4"/>
        <v>22</v>
      </c>
      <c r="P11">
        <f t="shared" si="4"/>
        <v>0</v>
      </c>
      <c r="Q11">
        <f t="shared" si="4"/>
        <v>8</v>
      </c>
    </row>
    <row r="12" spans="1:19" x14ac:dyDescent="0.25">
      <c r="A12" t="s">
        <v>355</v>
      </c>
      <c r="B12">
        <f>SUM(21+21)/(74+100)</f>
        <v>0.2413793103448276</v>
      </c>
      <c r="D12" t="s">
        <v>400</v>
      </c>
      <c r="E12">
        <f>SUM(40+40)/(79+73)</f>
        <v>0.52631578947368418</v>
      </c>
    </row>
    <row r="13" spans="1:19" x14ac:dyDescent="0.25">
      <c r="A13" t="s">
        <v>356</v>
      </c>
      <c r="B13">
        <f>SUM(20+20)/(74+113)</f>
        <v>0.21390374331550802</v>
      </c>
      <c r="D13" t="s">
        <v>401</v>
      </c>
      <c r="E13">
        <f>SUM(28+28)/(79+100)</f>
        <v>0.31284916201117319</v>
      </c>
    </row>
    <row r="14" spans="1:19" x14ac:dyDescent="0.25">
      <c r="A14" t="s">
        <v>357</v>
      </c>
      <c r="B14">
        <f>SUM(16+16)/(74+129)</f>
        <v>0.15763546798029557</v>
      </c>
      <c r="D14" t="s">
        <v>402</v>
      </c>
      <c r="E14">
        <f>SUM(13+13)/(79+59)</f>
        <v>0.18840579710144928</v>
      </c>
    </row>
    <row r="15" spans="1:19" x14ac:dyDescent="0.25">
      <c r="A15" t="s">
        <v>358</v>
      </c>
      <c r="B15">
        <f>SUM(14+14)/(74+101)</f>
        <v>0.16</v>
      </c>
      <c r="D15" t="s">
        <v>403</v>
      </c>
      <c r="E15">
        <f>SUM(9+9)/(79+65)</f>
        <v>0.125</v>
      </c>
    </row>
    <row r="16" spans="1:19" x14ac:dyDescent="0.25">
      <c r="A16" t="s">
        <v>359</v>
      </c>
      <c r="B16">
        <f>SUM(10+10)/(74+80)</f>
        <v>0.12987012987012986</v>
      </c>
      <c r="D16" t="s">
        <v>404</v>
      </c>
      <c r="E16">
        <f>SUM(35+35)/(73+100)</f>
        <v>0.40462427745664742</v>
      </c>
    </row>
    <row r="17" spans="1:5" x14ac:dyDescent="0.25">
      <c r="A17" t="s">
        <v>360</v>
      </c>
      <c r="B17">
        <f>SUM(10+10)/(74+93)</f>
        <v>0.11976047904191617</v>
      </c>
      <c r="D17" t="s">
        <v>405</v>
      </c>
      <c r="E17">
        <f>SUM(13+13)/(73+59)</f>
        <v>0.19696969696969696</v>
      </c>
    </row>
    <row r="18" spans="1:5" x14ac:dyDescent="0.25">
      <c r="A18" t="s">
        <v>361</v>
      </c>
      <c r="B18">
        <f>SUM(98+98)/(111+103)</f>
        <v>0.91588785046728971</v>
      </c>
      <c r="D18" t="s">
        <v>406</v>
      </c>
      <c r="E18">
        <f>SUM(10+10)/(73+65)</f>
        <v>0.14492753623188406</v>
      </c>
    </row>
    <row r="19" spans="1:5" x14ac:dyDescent="0.25">
      <c r="A19" t="s">
        <v>362</v>
      </c>
      <c r="B19">
        <f>SUM(71+71)/(111+100)</f>
        <v>0.67298578199052128</v>
      </c>
      <c r="D19" t="s">
        <v>407</v>
      </c>
      <c r="E19">
        <f>SUM(46+46)/(100+59)</f>
        <v>0.57861635220125784</v>
      </c>
    </row>
    <row r="20" spans="1:5" x14ac:dyDescent="0.25">
      <c r="A20" t="s">
        <v>363</v>
      </c>
      <c r="B20">
        <f>SUM(78+78)/(111+113)</f>
        <v>0.6964285714285714</v>
      </c>
      <c r="D20" t="s">
        <v>408</v>
      </c>
      <c r="E20">
        <f>SUM(40+40)/(100+65)</f>
        <v>0.48484848484848486</v>
      </c>
    </row>
    <row r="21" spans="1:5" x14ac:dyDescent="0.25">
      <c r="A21" t="s">
        <v>364</v>
      </c>
      <c r="B21">
        <f>SUM(49+49)/(111+129)</f>
        <v>0.40833333333333333</v>
      </c>
      <c r="D21" t="s">
        <v>409</v>
      </c>
      <c r="E21">
        <f>SUM(38+38)/(59+65)</f>
        <v>0.61290322580645162</v>
      </c>
    </row>
    <row r="22" spans="1:5" x14ac:dyDescent="0.25">
      <c r="A22" t="s">
        <v>365</v>
      </c>
      <c r="B22">
        <f>SUM(44+44)/(111+101)</f>
        <v>0.41509433962264153</v>
      </c>
    </row>
    <row r="23" spans="1:5" x14ac:dyDescent="0.25">
      <c r="A23" t="s">
        <v>366</v>
      </c>
      <c r="B23">
        <f>SUM(32+32)/(111+80)</f>
        <v>0.33507853403141363</v>
      </c>
    </row>
    <row r="24" spans="1:5" x14ac:dyDescent="0.25">
      <c r="A24" t="s">
        <v>367</v>
      </c>
      <c r="B24">
        <f>SUM(33+33)/(111+93)</f>
        <v>0.3235294117647059</v>
      </c>
    </row>
    <row r="25" spans="1:5" x14ac:dyDescent="0.25">
      <c r="A25" t="s">
        <v>368</v>
      </c>
      <c r="B25">
        <f>SUM(65+65)/(103+100)</f>
        <v>0.64039408866995073</v>
      </c>
    </row>
    <row r="26" spans="1:5" x14ac:dyDescent="0.25">
      <c r="A26" t="s">
        <v>369</v>
      </c>
      <c r="B26">
        <f>SUM(73+73)/(103+113)</f>
        <v>0.67592592592592593</v>
      </c>
    </row>
    <row r="27" spans="1:5" x14ac:dyDescent="0.25">
      <c r="A27" t="s">
        <v>370</v>
      </c>
      <c r="B27">
        <f>SUM(45+45)/(103+129)</f>
        <v>0.38793103448275862</v>
      </c>
    </row>
    <row r="28" spans="1:5" x14ac:dyDescent="0.25">
      <c r="A28" t="s">
        <v>371</v>
      </c>
      <c r="B28">
        <f>SUM(40+40)/(103+101)</f>
        <v>0.39215686274509803</v>
      </c>
    </row>
    <row r="29" spans="1:5" x14ac:dyDescent="0.25">
      <c r="A29" t="s">
        <v>372</v>
      </c>
      <c r="B29">
        <f>SUM(30+30)/(103+80)</f>
        <v>0.32786885245901637</v>
      </c>
    </row>
    <row r="30" spans="1:5" x14ac:dyDescent="0.25">
      <c r="A30" t="s">
        <v>373</v>
      </c>
      <c r="B30">
        <f>SUM(30+30)/(103+93)</f>
        <v>0.30612244897959184</v>
      </c>
    </row>
    <row r="31" spans="1:5" x14ac:dyDescent="0.25">
      <c r="A31" t="s">
        <v>374</v>
      </c>
      <c r="B31">
        <f>SUM(89+89)/(100+113)</f>
        <v>0.83568075117370888</v>
      </c>
    </row>
    <row r="32" spans="1:5" x14ac:dyDescent="0.25">
      <c r="A32" t="s">
        <v>375</v>
      </c>
      <c r="B32">
        <f>SUM(72+72)/(100+129)</f>
        <v>0.62882096069868998</v>
      </c>
    </row>
    <row r="33" spans="1:2" x14ac:dyDescent="0.25">
      <c r="A33" t="s">
        <v>376</v>
      </c>
      <c r="B33">
        <f>SUM(65+65)/(100+101)</f>
        <v>0.64676616915422891</v>
      </c>
    </row>
    <row r="34" spans="1:2" x14ac:dyDescent="0.25">
      <c r="A34" t="s">
        <v>377</v>
      </c>
      <c r="B34">
        <f>SUM(44+44)/(100+80)</f>
        <v>0.48888888888888887</v>
      </c>
    </row>
    <row r="35" spans="1:2" x14ac:dyDescent="0.25">
      <c r="A35" t="s">
        <v>378</v>
      </c>
      <c r="B35">
        <f>SUM(45+45)/(100+93)</f>
        <v>0.46632124352331605</v>
      </c>
    </row>
    <row r="36" spans="1:2" x14ac:dyDescent="0.25">
      <c r="A36" t="s">
        <v>379</v>
      </c>
      <c r="B36">
        <f>SUM(81+81)/(113+129)</f>
        <v>0.66942148760330578</v>
      </c>
    </row>
    <row r="37" spans="1:2" x14ac:dyDescent="0.25">
      <c r="A37" t="s">
        <v>380</v>
      </c>
      <c r="B37">
        <f>SUM(75+75)/(113+101)</f>
        <v>0.7009345794392523</v>
      </c>
    </row>
    <row r="38" spans="1:2" x14ac:dyDescent="0.25">
      <c r="A38" t="s">
        <v>381</v>
      </c>
      <c r="B38">
        <f>SUM(50+50)/(113+80)</f>
        <v>0.51813471502590669</v>
      </c>
    </row>
    <row r="39" spans="1:2" x14ac:dyDescent="0.25">
      <c r="A39" t="s">
        <v>382</v>
      </c>
      <c r="B39">
        <f>SUM(51+51)/(113+93)</f>
        <v>0.49514563106796117</v>
      </c>
    </row>
    <row r="40" spans="1:2" x14ac:dyDescent="0.25">
      <c r="A40" t="s">
        <v>383</v>
      </c>
      <c r="B40">
        <f>SUM(98+98)/(129+101)</f>
        <v>0.85217391304347823</v>
      </c>
    </row>
    <row r="41" spans="1:2" x14ac:dyDescent="0.25">
      <c r="A41" t="s">
        <v>384</v>
      </c>
      <c r="B41">
        <f>SUM(75+75)/(129+80)</f>
        <v>0.71770334928229662</v>
      </c>
    </row>
    <row r="42" spans="1:2" x14ac:dyDescent="0.25">
      <c r="A42" t="s">
        <v>385</v>
      </c>
      <c r="B42">
        <f>SUM(89+89)/(129+93)</f>
        <v>0.80180180180180183</v>
      </c>
    </row>
    <row r="43" spans="1:2" x14ac:dyDescent="0.25">
      <c r="A43" t="s">
        <v>386</v>
      </c>
      <c r="B43">
        <f>SUM(70+70)/(101+80)</f>
        <v>0.77348066298342544</v>
      </c>
    </row>
    <row r="44" spans="1:2" x14ac:dyDescent="0.25">
      <c r="A44" t="s">
        <v>387</v>
      </c>
      <c r="B44">
        <f>SUM(69+69)/(101+93)</f>
        <v>0.71134020618556704</v>
      </c>
    </row>
    <row r="45" spans="1:2" x14ac:dyDescent="0.25">
      <c r="A45" t="s">
        <v>388</v>
      </c>
      <c r="B45">
        <f>SUM(66+66)/(80+93)</f>
        <v>0.76300578034682076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44"/>
  <sheetViews>
    <sheetView workbookViewId="0">
      <selection activeCell="A53" sqref="A53"/>
    </sheetView>
  </sheetViews>
  <sheetFormatPr defaultRowHeight="15" x14ac:dyDescent="0.25"/>
  <sheetData>
    <row r="1" spans="1:33" x14ac:dyDescent="0.25">
      <c r="A1" t="s">
        <v>297</v>
      </c>
      <c r="B1" s="1" t="s">
        <v>286</v>
      </c>
      <c r="C1" s="1" t="s">
        <v>242</v>
      </c>
      <c r="D1" s="1" t="s">
        <v>241</v>
      </c>
      <c r="E1" s="1" t="s">
        <v>271</v>
      </c>
      <c r="F1" s="1"/>
      <c r="G1" s="9" t="s">
        <v>272</v>
      </c>
      <c r="H1" s="7" t="s">
        <v>273</v>
      </c>
      <c r="I1" s="9" t="s">
        <v>274</v>
      </c>
      <c r="J1" s="7" t="s">
        <v>275</v>
      </c>
      <c r="K1" s="9" t="s">
        <v>276</v>
      </c>
      <c r="L1" s="7" t="s">
        <v>277</v>
      </c>
      <c r="M1" s="9" t="s">
        <v>278</v>
      </c>
      <c r="N1" s="7" t="s">
        <v>282</v>
      </c>
      <c r="O1" s="7" t="s">
        <v>280</v>
      </c>
      <c r="P1" s="7" t="s">
        <v>279</v>
      </c>
      <c r="Q1" s="1"/>
      <c r="R1" s="11" t="s">
        <v>284</v>
      </c>
      <c r="S1" s="11" t="s">
        <v>285</v>
      </c>
      <c r="T1" s="11" t="s">
        <v>287</v>
      </c>
      <c r="U1" s="11" t="s">
        <v>288</v>
      </c>
      <c r="V1" s="11" t="s">
        <v>289</v>
      </c>
      <c r="W1" s="11"/>
      <c r="X1" s="18" t="s">
        <v>301</v>
      </c>
      <c r="Y1" s="18" t="s">
        <v>307</v>
      </c>
      <c r="Z1" s="18" t="s">
        <v>302</v>
      </c>
      <c r="AA1" s="18" t="s">
        <v>304</v>
      </c>
      <c r="AB1" s="18" t="s">
        <v>305</v>
      </c>
      <c r="AC1" s="18" t="s">
        <v>306</v>
      </c>
      <c r="AD1" s="18" t="s">
        <v>303</v>
      </c>
      <c r="AE1" s="18"/>
      <c r="AG1" s="18" t="s">
        <v>309</v>
      </c>
    </row>
    <row r="2" spans="1:33" x14ac:dyDescent="0.25">
      <c r="C2" s="1" t="s">
        <v>0</v>
      </c>
      <c r="D2" s="1"/>
      <c r="G2" s="1"/>
      <c r="R2" s="12"/>
      <c r="S2" s="12"/>
      <c r="T2" s="12"/>
      <c r="U2" s="12"/>
      <c r="V2" s="12"/>
      <c r="W2" s="12"/>
    </row>
    <row r="3" spans="1:33" x14ac:dyDescent="0.25">
      <c r="C3" s="1" t="s">
        <v>1</v>
      </c>
      <c r="D3" s="1">
        <f>SUM(B4:B8)</f>
        <v>5</v>
      </c>
      <c r="G3" s="1"/>
      <c r="R3" s="12"/>
      <c r="S3" s="12"/>
      <c r="T3" s="12"/>
      <c r="U3" s="12"/>
      <c r="V3" s="12"/>
      <c r="W3" s="12"/>
    </row>
    <row r="4" spans="1:33" x14ac:dyDescent="0.25">
      <c r="A4">
        <v>1</v>
      </c>
      <c r="B4">
        <v>1</v>
      </c>
      <c r="C4" t="s">
        <v>34</v>
      </c>
      <c r="E4">
        <v>1</v>
      </c>
      <c r="G4">
        <v>1</v>
      </c>
      <c r="H4">
        <v>1</v>
      </c>
      <c r="I4">
        <v>1</v>
      </c>
      <c r="J4">
        <v>1</v>
      </c>
      <c r="K4">
        <v>1</v>
      </c>
      <c r="L4">
        <v>1</v>
      </c>
      <c r="M4">
        <v>1</v>
      </c>
      <c r="N4">
        <v>1</v>
      </c>
      <c r="O4">
        <v>1</v>
      </c>
      <c r="P4">
        <v>1</v>
      </c>
      <c r="R4" s="12">
        <v>9</v>
      </c>
      <c r="S4" s="13" t="s">
        <v>287</v>
      </c>
      <c r="T4" s="12">
        <v>1</v>
      </c>
      <c r="U4" s="12"/>
      <c r="V4" s="12"/>
      <c r="W4" s="12"/>
      <c r="Y4">
        <v>1</v>
      </c>
      <c r="AF4" s="4">
        <v>1</v>
      </c>
    </row>
    <row r="5" spans="1:33" x14ac:dyDescent="0.25">
      <c r="A5">
        <v>1</v>
      </c>
      <c r="B5">
        <v>1</v>
      </c>
      <c r="C5" t="s">
        <v>35</v>
      </c>
      <c r="E5">
        <v>1</v>
      </c>
      <c r="G5" s="1"/>
      <c r="I5">
        <v>1</v>
      </c>
      <c r="K5">
        <v>1</v>
      </c>
      <c r="L5">
        <v>1</v>
      </c>
      <c r="M5">
        <v>1</v>
      </c>
      <c r="N5">
        <v>1</v>
      </c>
      <c r="P5">
        <v>1</v>
      </c>
      <c r="R5" s="12">
        <v>7</v>
      </c>
      <c r="S5" s="13" t="s">
        <v>287</v>
      </c>
      <c r="T5" s="12">
        <v>1</v>
      </c>
      <c r="U5" s="12"/>
      <c r="V5" s="12"/>
      <c r="W5" s="12"/>
      <c r="Y5">
        <v>1</v>
      </c>
      <c r="AF5" s="4">
        <v>1</v>
      </c>
    </row>
    <row r="6" spans="1:33" x14ac:dyDescent="0.25">
      <c r="A6">
        <v>1</v>
      </c>
      <c r="B6">
        <v>1</v>
      </c>
      <c r="C6" t="s">
        <v>36</v>
      </c>
      <c r="E6">
        <v>1</v>
      </c>
      <c r="G6">
        <v>1</v>
      </c>
      <c r="H6">
        <v>1</v>
      </c>
      <c r="K6">
        <v>1</v>
      </c>
      <c r="L6">
        <v>1</v>
      </c>
      <c r="M6">
        <v>1</v>
      </c>
      <c r="N6">
        <v>1</v>
      </c>
      <c r="P6">
        <v>1</v>
      </c>
      <c r="R6" s="12">
        <v>5</v>
      </c>
      <c r="S6" s="13" t="s">
        <v>287</v>
      </c>
      <c r="T6" s="12">
        <v>1</v>
      </c>
      <c r="U6" s="12"/>
      <c r="V6" s="12"/>
      <c r="W6" s="12"/>
      <c r="Y6">
        <v>1</v>
      </c>
      <c r="AF6" s="4">
        <v>1</v>
      </c>
    </row>
    <row r="7" spans="1:33" x14ac:dyDescent="0.25">
      <c r="A7">
        <v>1</v>
      </c>
      <c r="B7">
        <v>1</v>
      </c>
      <c r="C7" t="s">
        <v>38</v>
      </c>
      <c r="E7">
        <v>1</v>
      </c>
      <c r="G7" s="1"/>
      <c r="K7">
        <v>1</v>
      </c>
      <c r="L7">
        <v>1</v>
      </c>
      <c r="M7">
        <v>1</v>
      </c>
      <c r="N7">
        <v>1</v>
      </c>
      <c r="O7">
        <v>1</v>
      </c>
      <c r="P7">
        <v>1</v>
      </c>
      <c r="R7" s="12">
        <v>12</v>
      </c>
      <c r="S7" s="14" t="s">
        <v>288</v>
      </c>
      <c r="T7" s="12"/>
      <c r="U7" s="12">
        <v>1</v>
      </c>
      <c r="V7" s="12"/>
      <c r="W7" s="12"/>
      <c r="Y7">
        <v>1</v>
      </c>
      <c r="AF7" s="4">
        <v>1</v>
      </c>
    </row>
    <row r="8" spans="1:33" x14ac:dyDescent="0.25">
      <c r="A8">
        <v>1</v>
      </c>
      <c r="B8">
        <v>1</v>
      </c>
      <c r="C8" s="8" t="s">
        <v>244</v>
      </c>
      <c r="E8">
        <v>1</v>
      </c>
      <c r="G8" s="1"/>
      <c r="J8">
        <v>1</v>
      </c>
      <c r="K8">
        <v>1</v>
      </c>
      <c r="L8">
        <v>1</v>
      </c>
      <c r="M8">
        <v>1</v>
      </c>
      <c r="N8">
        <v>1</v>
      </c>
      <c r="R8" s="12">
        <v>10</v>
      </c>
      <c r="S8" s="14" t="s">
        <v>288</v>
      </c>
      <c r="T8" s="12"/>
      <c r="U8" s="12">
        <v>1</v>
      </c>
      <c r="V8" s="12"/>
      <c r="W8" s="12"/>
      <c r="Y8">
        <v>1</v>
      </c>
      <c r="AF8" s="4">
        <v>1</v>
      </c>
    </row>
    <row r="9" spans="1:33" x14ac:dyDescent="0.25">
      <c r="C9" s="1" t="s">
        <v>2</v>
      </c>
      <c r="D9" s="1">
        <f>SUM(B10:B10)</f>
        <v>1</v>
      </c>
      <c r="G9" s="1"/>
      <c r="R9" s="12"/>
      <c r="S9" s="12"/>
      <c r="T9" s="12"/>
      <c r="U9" s="12"/>
      <c r="V9" s="12"/>
      <c r="W9" s="12"/>
      <c r="AF9" s="4"/>
    </row>
    <row r="10" spans="1:33" x14ac:dyDescent="0.25">
      <c r="A10">
        <v>1</v>
      </c>
      <c r="B10">
        <v>1</v>
      </c>
      <c r="C10" t="s">
        <v>41</v>
      </c>
      <c r="E10">
        <v>1</v>
      </c>
      <c r="G10" s="1"/>
      <c r="I10">
        <v>1</v>
      </c>
      <c r="J10">
        <v>1</v>
      </c>
      <c r="K10">
        <v>1</v>
      </c>
      <c r="L10">
        <v>1</v>
      </c>
      <c r="M10">
        <v>1</v>
      </c>
      <c r="N10">
        <v>1</v>
      </c>
      <c r="P10">
        <v>1</v>
      </c>
      <c r="R10" s="12">
        <v>8</v>
      </c>
      <c r="S10" s="13" t="s">
        <v>287</v>
      </c>
      <c r="T10" s="12">
        <v>1</v>
      </c>
      <c r="U10" s="12"/>
      <c r="V10" s="12"/>
      <c r="W10" s="12"/>
      <c r="Y10">
        <v>1</v>
      </c>
      <c r="AF10" s="4">
        <v>1</v>
      </c>
    </row>
    <row r="11" spans="1:33" x14ac:dyDescent="0.25">
      <c r="C11" s="1" t="s">
        <v>4</v>
      </c>
      <c r="D11" s="1">
        <f>SUM(B12:B12)</f>
        <v>1</v>
      </c>
      <c r="G11" s="1"/>
      <c r="R11" s="12"/>
      <c r="S11" s="12"/>
      <c r="T11" s="12"/>
      <c r="U11" s="12"/>
      <c r="V11" s="12"/>
      <c r="W11" s="12"/>
      <c r="AF11" s="4"/>
    </row>
    <row r="12" spans="1:33" x14ac:dyDescent="0.25">
      <c r="A12">
        <v>1</v>
      </c>
      <c r="B12">
        <v>1</v>
      </c>
      <c r="C12" t="s">
        <v>44</v>
      </c>
      <c r="E12">
        <v>1</v>
      </c>
      <c r="G12" s="1"/>
      <c r="I12">
        <v>1</v>
      </c>
      <c r="K12">
        <v>1</v>
      </c>
      <c r="L12">
        <v>1</v>
      </c>
      <c r="N12">
        <v>1</v>
      </c>
      <c r="R12" s="12">
        <v>7</v>
      </c>
      <c r="S12" s="13" t="s">
        <v>287</v>
      </c>
      <c r="T12" s="12">
        <v>1</v>
      </c>
      <c r="U12" s="12"/>
      <c r="V12" s="12"/>
      <c r="W12" s="12"/>
      <c r="Y12">
        <v>1</v>
      </c>
      <c r="AF12" s="4">
        <v>1</v>
      </c>
    </row>
    <row r="13" spans="1:33" x14ac:dyDescent="0.25">
      <c r="C13" s="1" t="s">
        <v>258</v>
      </c>
      <c r="D13" s="1">
        <f>SUM(B14:B14)</f>
        <v>1</v>
      </c>
      <c r="G13" s="1"/>
      <c r="R13" s="12"/>
      <c r="S13" s="12"/>
      <c r="T13" s="12"/>
      <c r="U13" s="12"/>
      <c r="V13" s="12"/>
      <c r="W13" s="12"/>
      <c r="AF13" s="4"/>
    </row>
    <row r="14" spans="1:33" x14ac:dyDescent="0.25">
      <c r="A14">
        <v>1</v>
      </c>
      <c r="B14">
        <v>1</v>
      </c>
      <c r="C14" t="s">
        <v>50</v>
      </c>
      <c r="E14">
        <v>1</v>
      </c>
      <c r="G14" s="1"/>
      <c r="K14">
        <v>1</v>
      </c>
      <c r="L14">
        <v>1</v>
      </c>
      <c r="M14">
        <v>1</v>
      </c>
      <c r="N14">
        <v>1</v>
      </c>
      <c r="P14">
        <v>1</v>
      </c>
      <c r="R14" s="12">
        <v>9</v>
      </c>
      <c r="S14" s="13" t="s">
        <v>287</v>
      </c>
      <c r="T14" s="12">
        <v>1</v>
      </c>
      <c r="U14" s="12"/>
      <c r="V14" s="12"/>
      <c r="W14" s="12"/>
      <c r="Y14">
        <v>1</v>
      </c>
      <c r="AF14" s="4">
        <v>1</v>
      </c>
    </row>
    <row r="15" spans="1:33" x14ac:dyDescent="0.25">
      <c r="C15" s="1" t="s">
        <v>6</v>
      </c>
      <c r="D15" s="1">
        <f>SUM(B16:B16)</f>
        <v>1</v>
      </c>
      <c r="G15" s="1"/>
      <c r="R15" s="12"/>
      <c r="S15" s="12"/>
      <c r="T15" s="12"/>
      <c r="U15" s="12"/>
      <c r="V15" s="12"/>
      <c r="W15" s="12"/>
      <c r="AF15" s="4"/>
    </row>
    <row r="16" spans="1:33" x14ac:dyDescent="0.25">
      <c r="A16">
        <v>1</v>
      </c>
      <c r="B16">
        <v>1</v>
      </c>
      <c r="C16" t="s">
        <v>51</v>
      </c>
      <c r="E16">
        <v>1</v>
      </c>
      <c r="G16">
        <v>1</v>
      </c>
      <c r="H16">
        <v>1</v>
      </c>
      <c r="I16">
        <v>1</v>
      </c>
      <c r="J16">
        <v>1</v>
      </c>
      <c r="K16">
        <v>1</v>
      </c>
      <c r="L16">
        <v>1</v>
      </c>
      <c r="M16">
        <v>1</v>
      </c>
      <c r="N16">
        <v>1</v>
      </c>
      <c r="P16">
        <v>1</v>
      </c>
      <c r="R16" s="12">
        <v>7</v>
      </c>
      <c r="S16" s="13" t="s">
        <v>287</v>
      </c>
      <c r="T16" s="12">
        <v>1</v>
      </c>
      <c r="U16" s="12"/>
      <c r="V16" s="12"/>
      <c r="W16" s="12"/>
      <c r="Y16">
        <v>1</v>
      </c>
      <c r="AF16" s="4">
        <v>1</v>
      </c>
    </row>
    <row r="17" spans="1:32" x14ac:dyDescent="0.25">
      <c r="C17" s="1" t="s">
        <v>260</v>
      </c>
      <c r="D17" s="1" t="e">
        <f>SUM(#REF!)</f>
        <v>#REF!</v>
      </c>
      <c r="G17" s="1"/>
      <c r="R17" s="12"/>
      <c r="S17" s="12"/>
      <c r="T17" s="12"/>
      <c r="U17" s="12"/>
      <c r="V17" s="12"/>
      <c r="W17" s="12"/>
      <c r="AF17" s="4"/>
    </row>
    <row r="18" spans="1:32" x14ac:dyDescent="0.25">
      <c r="C18" s="1" t="s">
        <v>58</v>
      </c>
      <c r="D18" s="1">
        <f>SUM(B19:B21)</f>
        <v>3</v>
      </c>
      <c r="G18" s="1"/>
      <c r="R18" s="12"/>
      <c r="S18" s="12"/>
      <c r="T18" s="12"/>
      <c r="U18" s="12"/>
      <c r="V18" s="12"/>
      <c r="W18" s="12"/>
      <c r="AF18" s="4"/>
    </row>
    <row r="19" spans="1:32" x14ac:dyDescent="0.25">
      <c r="A19">
        <v>1</v>
      </c>
      <c r="B19">
        <v>1</v>
      </c>
      <c r="C19" t="s">
        <v>59</v>
      </c>
      <c r="E19">
        <v>1</v>
      </c>
      <c r="G19">
        <v>1</v>
      </c>
      <c r="L19">
        <v>1</v>
      </c>
      <c r="M19">
        <v>1</v>
      </c>
      <c r="N19">
        <v>1</v>
      </c>
      <c r="P19">
        <v>1</v>
      </c>
      <c r="R19" s="12">
        <v>3</v>
      </c>
      <c r="S19" s="13" t="s">
        <v>287</v>
      </c>
      <c r="T19" s="12">
        <v>1</v>
      </c>
      <c r="U19" s="12"/>
      <c r="V19" s="12"/>
      <c r="W19" s="12"/>
      <c r="Y19">
        <v>1</v>
      </c>
      <c r="AF19" s="4">
        <v>1</v>
      </c>
    </row>
    <row r="20" spans="1:32" x14ac:dyDescent="0.25">
      <c r="A20">
        <v>1</v>
      </c>
      <c r="B20">
        <v>1</v>
      </c>
      <c r="C20" t="s">
        <v>60</v>
      </c>
      <c r="E20">
        <v>1</v>
      </c>
      <c r="I20">
        <v>1</v>
      </c>
      <c r="L20">
        <v>1</v>
      </c>
      <c r="M20">
        <v>1</v>
      </c>
      <c r="P20">
        <v>1</v>
      </c>
      <c r="R20" s="12">
        <v>10</v>
      </c>
      <c r="S20" s="14" t="s">
        <v>288</v>
      </c>
      <c r="T20" s="12"/>
      <c r="U20" s="12">
        <v>1</v>
      </c>
      <c r="V20" s="12"/>
      <c r="W20" s="12"/>
      <c r="Y20">
        <v>1</v>
      </c>
      <c r="AF20" s="4">
        <v>1</v>
      </c>
    </row>
    <row r="21" spans="1:32" x14ac:dyDescent="0.25">
      <c r="A21">
        <v>1</v>
      </c>
      <c r="B21">
        <v>1</v>
      </c>
      <c r="C21" t="s">
        <v>61</v>
      </c>
      <c r="E21">
        <v>1</v>
      </c>
      <c r="G21" s="1"/>
      <c r="I21">
        <v>1</v>
      </c>
      <c r="K21">
        <v>1</v>
      </c>
      <c r="L21">
        <v>1</v>
      </c>
      <c r="M21">
        <v>1</v>
      </c>
      <c r="N21">
        <v>1</v>
      </c>
      <c r="P21">
        <v>1</v>
      </c>
      <c r="R21" s="12">
        <v>6</v>
      </c>
      <c r="S21" s="13" t="s">
        <v>287</v>
      </c>
      <c r="T21" s="12">
        <v>1</v>
      </c>
      <c r="U21" s="12"/>
      <c r="V21" s="12"/>
      <c r="W21" s="12"/>
      <c r="Y21">
        <v>1</v>
      </c>
      <c r="AF21" s="4">
        <v>1</v>
      </c>
    </row>
    <row r="22" spans="1:32" x14ac:dyDescent="0.25">
      <c r="C22" s="1" t="s">
        <v>28</v>
      </c>
      <c r="D22" s="1" t="e">
        <f>SUM(D3:D21)</f>
        <v>#REF!</v>
      </c>
      <c r="E22" s="1"/>
      <c r="F22" s="1"/>
      <c r="G22" s="1"/>
      <c r="R22" s="12"/>
      <c r="S22" s="12"/>
      <c r="T22" s="12"/>
      <c r="U22" s="12"/>
      <c r="V22" s="12"/>
      <c r="W22" s="12"/>
      <c r="AF22" s="4"/>
    </row>
    <row r="23" spans="1:32" x14ac:dyDescent="0.25">
      <c r="C23" s="1" t="s">
        <v>7</v>
      </c>
      <c r="D23" s="1"/>
      <c r="G23" s="1"/>
      <c r="R23" s="12"/>
      <c r="S23" s="12"/>
      <c r="T23" s="12"/>
      <c r="U23" s="12"/>
      <c r="V23" s="12"/>
      <c r="W23" s="12"/>
      <c r="AF23" s="4"/>
    </row>
    <row r="24" spans="1:32" x14ac:dyDescent="0.25">
      <c r="C24" s="1" t="s">
        <v>63</v>
      </c>
      <c r="D24" s="1">
        <f>SUM(B25:B25)</f>
        <v>1</v>
      </c>
      <c r="G24" s="1"/>
      <c r="R24" s="12"/>
      <c r="S24" s="12"/>
      <c r="T24" s="12"/>
      <c r="U24" s="12"/>
      <c r="V24" s="12"/>
      <c r="W24" s="12"/>
      <c r="AF24" s="4"/>
    </row>
    <row r="25" spans="1:32" x14ac:dyDescent="0.25">
      <c r="A25">
        <v>1</v>
      </c>
      <c r="B25">
        <v>1</v>
      </c>
      <c r="C25" t="s">
        <v>64</v>
      </c>
      <c r="E25">
        <v>1</v>
      </c>
      <c r="G25" s="1"/>
      <c r="I25">
        <v>1</v>
      </c>
      <c r="J25">
        <v>1</v>
      </c>
      <c r="L25">
        <v>1</v>
      </c>
      <c r="M25">
        <v>1</v>
      </c>
      <c r="R25" s="12">
        <v>10</v>
      </c>
      <c r="S25" s="14" t="s">
        <v>288</v>
      </c>
      <c r="T25" s="12"/>
      <c r="U25" s="12">
        <v>1</v>
      </c>
      <c r="V25" s="12"/>
      <c r="W25" s="12"/>
      <c r="Y25">
        <v>1</v>
      </c>
      <c r="AF25" s="4">
        <v>1</v>
      </c>
    </row>
    <row r="26" spans="1:32" x14ac:dyDescent="0.25">
      <c r="C26" s="1" t="s">
        <v>29</v>
      </c>
      <c r="D26" s="1">
        <f>SUM(D24:D25)</f>
        <v>1</v>
      </c>
      <c r="E26" s="1"/>
      <c r="F26" s="1"/>
      <c r="G26" s="1"/>
      <c r="R26" s="12"/>
      <c r="S26" s="12"/>
      <c r="T26" s="12"/>
      <c r="U26" s="12"/>
      <c r="V26" s="12"/>
      <c r="W26" s="12"/>
      <c r="AF26" s="4"/>
    </row>
    <row r="27" spans="1:32" x14ac:dyDescent="0.25">
      <c r="C27" s="1" t="s">
        <v>32</v>
      </c>
      <c r="D27" s="1" t="e">
        <f>SUM(D22+D26)</f>
        <v>#REF!</v>
      </c>
      <c r="E27" s="1"/>
      <c r="F27" s="1"/>
      <c r="G27" s="1"/>
      <c r="R27" s="12"/>
      <c r="S27" s="12"/>
      <c r="T27" s="12"/>
      <c r="U27" s="12"/>
      <c r="V27" s="12"/>
      <c r="W27" s="12"/>
      <c r="AF27" s="4"/>
    </row>
    <row r="28" spans="1:32" x14ac:dyDescent="0.25">
      <c r="C28" s="1"/>
      <c r="D28" s="1"/>
      <c r="E28" s="1"/>
      <c r="F28" s="1"/>
      <c r="G28" s="1"/>
      <c r="R28" s="12"/>
      <c r="S28" s="12"/>
      <c r="T28" s="12"/>
      <c r="U28" s="12"/>
      <c r="V28" s="12"/>
      <c r="W28" s="12"/>
      <c r="AF28" s="4"/>
    </row>
    <row r="29" spans="1:32" x14ac:dyDescent="0.25">
      <c r="C29" s="1" t="s">
        <v>9</v>
      </c>
      <c r="D29" s="1"/>
      <c r="G29" s="1"/>
      <c r="R29" s="12"/>
      <c r="S29" s="12"/>
      <c r="T29" s="12"/>
      <c r="U29" s="12"/>
      <c r="V29" s="12"/>
      <c r="W29" s="12"/>
      <c r="AF29" s="4"/>
    </row>
    <row r="30" spans="1:32" x14ac:dyDescent="0.25">
      <c r="C30" s="1" t="s">
        <v>10</v>
      </c>
      <c r="D30" s="1">
        <f>SUM(B31:B32)</f>
        <v>2</v>
      </c>
      <c r="G30" s="1"/>
      <c r="R30" s="12"/>
      <c r="S30" s="12"/>
      <c r="T30" s="12"/>
      <c r="U30" s="12"/>
      <c r="V30" s="12"/>
      <c r="W30" s="12"/>
      <c r="AF30" s="4"/>
    </row>
    <row r="31" spans="1:32" x14ac:dyDescent="0.25">
      <c r="A31">
        <v>1</v>
      </c>
      <c r="B31">
        <v>1</v>
      </c>
      <c r="C31" t="s">
        <v>75</v>
      </c>
      <c r="E31">
        <v>1</v>
      </c>
      <c r="G31" s="1"/>
      <c r="L31">
        <v>1</v>
      </c>
      <c r="M31">
        <v>1</v>
      </c>
      <c r="N31">
        <v>1</v>
      </c>
      <c r="O31">
        <v>1</v>
      </c>
      <c r="P31">
        <v>1</v>
      </c>
      <c r="R31" s="12">
        <v>13</v>
      </c>
      <c r="S31" s="14" t="s">
        <v>288</v>
      </c>
      <c r="T31" s="12"/>
      <c r="U31" s="12">
        <v>1</v>
      </c>
      <c r="V31" s="12"/>
      <c r="W31" s="12"/>
      <c r="Y31">
        <v>1</v>
      </c>
      <c r="AF31" s="4">
        <v>1</v>
      </c>
    </row>
    <row r="32" spans="1:32" x14ac:dyDescent="0.25">
      <c r="A32">
        <v>1</v>
      </c>
      <c r="B32">
        <v>1</v>
      </c>
      <c r="C32" t="s">
        <v>76</v>
      </c>
      <c r="E32">
        <v>1</v>
      </c>
      <c r="G32" s="1"/>
      <c r="L32">
        <v>1</v>
      </c>
      <c r="M32">
        <v>1</v>
      </c>
      <c r="N32">
        <v>1</v>
      </c>
      <c r="P32">
        <v>1</v>
      </c>
      <c r="R32" s="12">
        <v>6</v>
      </c>
      <c r="S32" s="13" t="s">
        <v>287</v>
      </c>
      <c r="T32" s="12">
        <v>1</v>
      </c>
      <c r="U32" s="12"/>
      <c r="V32" s="12"/>
      <c r="W32" s="12"/>
      <c r="Y32">
        <v>1</v>
      </c>
      <c r="AF32" s="4"/>
    </row>
    <row r="33" spans="1:32" x14ac:dyDescent="0.25">
      <c r="C33" s="1" t="s">
        <v>78</v>
      </c>
      <c r="D33" s="1">
        <f>SUM(B34:B36)</f>
        <v>3</v>
      </c>
      <c r="G33" s="1"/>
      <c r="R33" s="12"/>
      <c r="S33" s="12"/>
      <c r="T33" s="12"/>
      <c r="U33" s="12"/>
      <c r="V33" s="12"/>
      <c r="W33" s="12"/>
      <c r="AF33" s="4"/>
    </row>
    <row r="34" spans="1:32" x14ac:dyDescent="0.25">
      <c r="A34">
        <v>1</v>
      </c>
      <c r="B34">
        <v>1</v>
      </c>
      <c r="C34" t="s">
        <v>79</v>
      </c>
      <c r="E34">
        <v>1</v>
      </c>
      <c r="G34" s="1"/>
      <c r="H34">
        <v>1</v>
      </c>
      <c r="I34">
        <v>1</v>
      </c>
      <c r="J34">
        <v>1</v>
      </c>
      <c r="K34">
        <v>1</v>
      </c>
      <c r="L34">
        <v>1</v>
      </c>
      <c r="M34">
        <v>1</v>
      </c>
      <c r="N34">
        <v>1</v>
      </c>
      <c r="O34">
        <v>1</v>
      </c>
      <c r="P34">
        <v>1</v>
      </c>
      <c r="R34" s="12">
        <v>13</v>
      </c>
      <c r="S34" s="14" t="s">
        <v>288</v>
      </c>
      <c r="T34" s="12"/>
      <c r="U34" s="12">
        <v>1</v>
      </c>
      <c r="V34" s="12"/>
      <c r="W34" s="12"/>
      <c r="Y34">
        <v>1</v>
      </c>
      <c r="AF34" s="4">
        <v>1</v>
      </c>
    </row>
    <row r="35" spans="1:32" x14ac:dyDescent="0.25">
      <c r="A35">
        <v>1</v>
      </c>
      <c r="B35">
        <v>1</v>
      </c>
      <c r="C35" t="s">
        <v>81</v>
      </c>
      <c r="E35">
        <v>1</v>
      </c>
      <c r="G35" s="1"/>
      <c r="M35">
        <v>1</v>
      </c>
      <c r="N35">
        <v>1</v>
      </c>
      <c r="O35">
        <v>1</v>
      </c>
      <c r="P35">
        <v>1</v>
      </c>
      <c r="R35" s="12">
        <v>12</v>
      </c>
      <c r="S35" s="14" t="s">
        <v>288</v>
      </c>
      <c r="T35" s="12"/>
      <c r="U35" s="12">
        <v>1</v>
      </c>
      <c r="V35" s="12"/>
      <c r="W35" s="12"/>
      <c r="AA35">
        <v>1</v>
      </c>
      <c r="AF35" s="4">
        <v>1</v>
      </c>
    </row>
    <row r="36" spans="1:32" x14ac:dyDescent="0.25">
      <c r="A36">
        <v>1</v>
      </c>
      <c r="B36">
        <v>1</v>
      </c>
      <c r="C36" t="s">
        <v>84</v>
      </c>
      <c r="E36">
        <v>1</v>
      </c>
      <c r="G36">
        <v>1</v>
      </c>
      <c r="H36">
        <v>1</v>
      </c>
      <c r="I36">
        <v>1</v>
      </c>
      <c r="J36">
        <v>1</v>
      </c>
      <c r="K36">
        <v>1</v>
      </c>
      <c r="L36">
        <v>1</v>
      </c>
      <c r="M36">
        <v>1</v>
      </c>
      <c r="N36">
        <v>1</v>
      </c>
      <c r="R36" s="12">
        <v>13</v>
      </c>
      <c r="S36" s="14" t="s">
        <v>288</v>
      </c>
      <c r="T36" s="12"/>
      <c r="U36" s="12">
        <v>1</v>
      </c>
      <c r="V36" s="12"/>
      <c r="W36" s="12"/>
      <c r="Y36">
        <v>1</v>
      </c>
      <c r="AF36" s="4">
        <v>1</v>
      </c>
    </row>
    <row r="37" spans="1:32" x14ac:dyDescent="0.25">
      <c r="C37" s="1" t="s">
        <v>11</v>
      </c>
      <c r="D37" s="1">
        <f>SUM(B38:B39)</f>
        <v>2</v>
      </c>
      <c r="G37" s="1"/>
      <c r="R37" s="12"/>
      <c r="S37" s="12"/>
      <c r="T37" s="12"/>
      <c r="U37" s="12"/>
      <c r="V37" s="12"/>
      <c r="W37" s="12"/>
      <c r="AF37" s="4"/>
    </row>
    <row r="38" spans="1:32" x14ac:dyDescent="0.25">
      <c r="A38" s="17">
        <v>1</v>
      </c>
      <c r="B38">
        <v>1</v>
      </c>
      <c r="C38" t="s">
        <v>85</v>
      </c>
      <c r="E38">
        <v>1</v>
      </c>
      <c r="G38" s="1"/>
      <c r="K38">
        <v>1</v>
      </c>
      <c r="L38">
        <v>1</v>
      </c>
      <c r="M38">
        <v>1</v>
      </c>
      <c r="N38">
        <v>1</v>
      </c>
      <c r="O38">
        <v>1</v>
      </c>
      <c r="P38">
        <v>1</v>
      </c>
      <c r="R38" s="12">
        <v>14</v>
      </c>
      <c r="S38" s="15" t="s">
        <v>289</v>
      </c>
      <c r="T38" s="12"/>
      <c r="U38" s="12"/>
      <c r="V38" s="12">
        <v>1</v>
      </c>
      <c r="W38" s="12"/>
      <c r="Y38">
        <v>1</v>
      </c>
      <c r="AF38" s="4">
        <v>1</v>
      </c>
    </row>
    <row r="39" spans="1:32" x14ac:dyDescent="0.25">
      <c r="A39" s="17">
        <v>1</v>
      </c>
      <c r="B39">
        <v>1</v>
      </c>
      <c r="C39" t="s">
        <v>86</v>
      </c>
      <c r="E39">
        <v>1</v>
      </c>
      <c r="G39" s="1"/>
      <c r="M39">
        <v>1</v>
      </c>
      <c r="N39">
        <v>1</v>
      </c>
      <c r="R39" s="12">
        <v>15</v>
      </c>
      <c r="S39" s="15" t="s">
        <v>289</v>
      </c>
      <c r="T39" s="12"/>
      <c r="U39" s="12"/>
      <c r="V39" s="12">
        <v>1</v>
      </c>
      <c r="W39" s="12"/>
      <c r="Y39">
        <v>1</v>
      </c>
      <c r="AF39" s="4">
        <v>1</v>
      </c>
    </row>
    <row r="40" spans="1:32" x14ac:dyDescent="0.25">
      <c r="C40" s="1" t="s">
        <v>12</v>
      </c>
      <c r="D40" s="1">
        <f>SUM(B41:B41)</f>
        <v>1</v>
      </c>
      <c r="G40" s="1"/>
      <c r="R40" s="12"/>
      <c r="S40" s="12"/>
      <c r="T40" s="12"/>
      <c r="U40" s="12"/>
      <c r="V40" s="12"/>
      <c r="W40" s="12"/>
      <c r="AF40" s="4"/>
    </row>
    <row r="41" spans="1:32" x14ac:dyDescent="0.25">
      <c r="A41" s="4">
        <v>1</v>
      </c>
      <c r="B41">
        <v>1</v>
      </c>
      <c r="C41" t="s">
        <v>89</v>
      </c>
      <c r="E41">
        <v>1</v>
      </c>
      <c r="G41">
        <v>1</v>
      </c>
      <c r="I41">
        <v>1</v>
      </c>
      <c r="J41">
        <v>1</v>
      </c>
      <c r="K41">
        <v>1</v>
      </c>
      <c r="R41" s="12">
        <v>15</v>
      </c>
      <c r="S41" s="15" t="s">
        <v>289</v>
      </c>
      <c r="T41" s="12"/>
      <c r="U41" s="12"/>
      <c r="V41" s="12">
        <v>1</v>
      </c>
      <c r="W41" s="12"/>
      <c r="AB41">
        <v>1</v>
      </c>
      <c r="AF41" s="4">
        <v>1</v>
      </c>
    </row>
    <row r="42" spans="1:32" x14ac:dyDescent="0.25">
      <c r="C42" s="1" t="s">
        <v>14</v>
      </c>
      <c r="D42" s="1">
        <f>SUM(B43:B55)</f>
        <v>13</v>
      </c>
      <c r="G42" s="1"/>
      <c r="R42" s="12"/>
      <c r="S42" s="12"/>
      <c r="T42" s="12"/>
      <c r="U42" s="12"/>
      <c r="V42" s="12"/>
      <c r="W42" s="12"/>
      <c r="AF42" s="4"/>
    </row>
    <row r="43" spans="1:32" x14ac:dyDescent="0.25">
      <c r="A43" s="17">
        <v>1</v>
      </c>
      <c r="B43">
        <v>1</v>
      </c>
      <c r="C43" t="s">
        <v>93</v>
      </c>
      <c r="E43">
        <v>1</v>
      </c>
      <c r="G43" s="1"/>
      <c r="I43">
        <v>1</v>
      </c>
      <c r="J43">
        <v>1</v>
      </c>
      <c r="K43">
        <v>1</v>
      </c>
      <c r="L43">
        <v>1</v>
      </c>
      <c r="M43">
        <v>1</v>
      </c>
      <c r="N43">
        <v>1</v>
      </c>
      <c r="O43">
        <v>1</v>
      </c>
      <c r="P43">
        <v>1</v>
      </c>
      <c r="R43" s="12">
        <v>14</v>
      </c>
      <c r="S43" s="15" t="s">
        <v>289</v>
      </c>
      <c r="T43" s="12"/>
      <c r="U43" s="12"/>
      <c r="V43" s="12">
        <v>1</v>
      </c>
      <c r="W43" s="12"/>
      <c r="Y43">
        <v>1</v>
      </c>
      <c r="AF43" s="4">
        <v>1</v>
      </c>
    </row>
    <row r="44" spans="1:32" x14ac:dyDescent="0.25">
      <c r="A44" s="17">
        <v>1</v>
      </c>
      <c r="B44">
        <v>1</v>
      </c>
      <c r="C44" t="s">
        <v>95</v>
      </c>
      <c r="E44">
        <v>1</v>
      </c>
      <c r="G44" s="1"/>
      <c r="M44">
        <v>1</v>
      </c>
      <c r="N44">
        <v>1</v>
      </c>
      <c r="O44">
        <v>1</v>
      </c>
      <c r="P44">
        <v>1</v>
      </c>
      <c r="R44" s="12">
        <v>14</v>
      </c>
      <c r="S44" s="15" t="s">
        <v>289</v>
      </c>
      <c r="T44" s="12"/>
      <c r="U44" s="12"/>
      <c r="V44" s="12">
        <v>1</v>
      </c>
      <c r="W44" s="12"/>
      <c r="AB44">
        <v>1</v>
      </c>
      <c r="AF44" s="4">
        <v>1</v>
      </c>
    </row>
    <row r="45" spans="1:32" x14ac:dyDescent="0.25">
      <c r="A45">
        <v>1</v>
      </c>
      <c r="B45">
        <v>1</v>
      </c>
      <c r="C45" t="s">
        <v>96</v>
      </c>
      <c r="E45">
        <v>1</v>
      </c>
      <c r="G45" s="1"/>
      <c r="I45">
        <v>1</v>
      </c>
      <c r="J45">
        <v>1</v>
      </c>
      <c r="K45">
        <v>1</v>
      </c>
      <c r="L45">
        <v>1</v>
      </c>
      <c r="M45">
        <v>1</v>
      </c>
      <c r="N45">
        <v>1</v>
      </c>
      <c r="R45" s="12">
        <v>10</v>
      </c>
      <c r="S45" s="14" t="s">
        <v>288</v>
      </c>
      <c r="T45" s="12"/>
      <c r="U45" s="12">
        <v>1</v>
      </c>
      <c r="V45" s="12"/>
      <c r="W45" s="12"/>
      <c r="Y45">
        <v>1</v>
      </c>
      <c r="AF45" s="4">
        <v>1</v>
      </c>
    </row>
    <row r="46" spans="1:32" x14ac:dyDescent="0.25">
      <c r="A46">
        <v>1</v>
      </c>
      <c r="B46">
        <v>1</v>
      </c>
      <c r="C46" t="s">
        <v>100</v>
      </c>
      <c r="E46">
        <v>1</v>
      </c>
      <c r="G46" s="1"/>
      <c r="I46">
        <v>1</v>
      </c>
      <c r="J46">
        <v>1</v>
      </c>
      <c r="K46">
        <v>1</v>
      </c>
      <c r="L46">
        <v>1</v>
      </c>
      <c r="M46">
        <v>1</v>
      </c>
      <c r="N46">
        <v>1</v>
      </c>
      <c r="O46">
        <v>1</v>
      </c>
      <c r="P46">
        <v>1</v>
      </c>
      <c r="R46" s="12">
        <v>11</v>
      </c>
      <c r="S46" s="14" t="s">
        <v>288</v>
      </c>
      <c r="T46" s="12"/>
      <c r="U46" s="12">
        <v>1</v>
      </c>
      <c r="V46" s="12"/>
      <c r="W46" s="12"/>
      <c r="Y46">
        <v>1</v>
      </c>
      <c r="AF46" s="4">
        <v>1</v>
      </c>
    </row>
    <row r="47" spans="1:32" x14ac:dyDescent="0.25">
      <c r="A47">
        <v>1</v>
      </c>
      <c r="B47">
        <v>1</v>
      </c>
      <c r="C47" t="s">
        <v>102</v>
      </c>
      <c r="E47">
        <v>1</v>
      </c>
      <c r="G47" s="1"/>
      <c r="I47">
        <v>1</v>
      </c>
      <c r="J47">
        <v>1</v>
      </c>
      <c r="K47">
        <v>1</v>
      </c>
      <c r="L47">
        <v>1</v>
      </c>
      <c r="M47">
        <v>1</v>
      </c>
      <c r="R47" s="12">
        <v>13</v>
      </c>
      <c r="S47" s="14" t="s">
        <v>288</v>
      </c>
      <c r="T47" s="12"/>
      <c r="U47" s="12">
        <v>1</v>
      </c>
      <c r="V47" s="12"/>
      <c r="W47" s="12"/>
      <c r="Y47">
        <v>1</v>
      </c>
      <c r="AF47" s="4">
        <v>1</v>
      </c>
    </row>
    <row r="48" spans="1:32" x14ac:dyDescent="0.25">
      <c r="A48">
        <v>1</v>
      </c>
      <c r="B48">
        <v>1</v>
      </c>
      <c r="C48" t="s">
        <v>104</v>
      </c>
      <c r="E48">
        <v>1</v>
      </c>
      <c r="G48" s="1"/>
      <c r="I48">
        <v>1</v>
      </c>
      <c r="J48">
        <v>1</v>
      </c>
      <c r="K48">
        <v>1</v>
      </c>
      <c r="L48">
        <v>1</v>
      </c>
      <c r="M48">
        <v>1</v>
      </c>
      <c r="N48">
        <v>1</v>
      </c>
      <c r="O48">
        <v>1</v>
      </c>
      <c r="P48">
        <v>1</v>
      </c>
      <c r="R48" s="12">
        <v>12</v>
      </c>
      <c r="S48" s="14" t="s">
        <v>288</v>
      </c>
      <c r="T48" s="12"/>
      <c r="U48" s="12">
        <v>1</v>
      </c>
      <c r="V48" s="12"/>
      <c r="W48" s="12"/>
      <c r="Y48">
        <v>1</v>
      </c>
      <c r="AF48" s="4">
        <v>1</v>
      </c>
    </row>
    <row r="49" spans="1:32" x14ac:dyDescent="0.25">
      <c r="A49">
        <v>1</v>
      </c>
      <c r="B49">
        <v>1</v>
      </c>
      <c r="C49" t="s">
        <v>107</v>
      </c>
      <c r="E49">
        <v>1</v>
      </c>
      <c r="G49" s="1"/>
      <c r="H49">
        <v>1</v>
      </c>
      <c r="I49">
        <v>1</v>
      </c>
      <c r="J49">
        <v>1</v>
      </c>
      <c r="K49">
        <v>1</v>
      </c>
      <c r="L49">
        <v>1</v>
      </c>
      <c r="R49" s="12">
        <v>10</v>
      </c>
      <c r="S49" s="14" t="s">
        <v>288</v>
      </c>
      <c r="T49" s="12"/>
      <c r="U49" s="12">
        <v>1</v>
      </c>
      <c r="V49" s="12"/>
      <c r="W49" s="12"/>
      <c r="Y49">
        <v>1</v>
      </c>
      <c r="AF49" s="4">
        <v>1</v>
      </c>
    </row>
    <row r="50" spans="1:32" x14ac:dyDescent="0.25">
      <c r="A50">
        <v>1</v>
      </c>
      <c r="B50">
        <v>1</v>
      </c>
      <c r="C50" t="s">
        <v>108</v>
      </c>
      <c r="E50">
        <v>1</v>
      </c>
      <c r="G50" s="1"/>
      <c r="J50">
        <v>1</v>
      </c>
      <c r="K50">
        <v>1</v>
      </c>
      <c r="L50">
        <v>1</v>
      </c>
      <c r="M50">
        <v>1</v>
      </c>
      <c r="N50">
        <v>1</v>
      </c>
      <c r="P50">
        <v>1</v>
      </c>
      <c r="R50" s="12">
        <v>13</v>
      </c>
      <c r="S50" s="14" t="s">
        <v>288</v>
      </c>
      <c r="T50" s="12"/>
      <c r="U50" s="12">
        <v>1</v>
      </c>
      <c r="V50" s="12"/>
      <c r="W50" s="12"/>
      <c r="AD50">
        <v>1</v>
      </c>
      <c r="AF50" s="4"/>
    </row>
    <row r="51" spans="1:32" x14ac:dyDescent="0.25">
      <c r="A51">
        <v>1</v>
      </c>
      <c r="B51">
        <v>1</v>
      </c>
      <c r="C51" t="s">
        <v>109</v>
      </c>
      <c r="E51">
        <v>1</v>
      </c>
      <c r="G51" s="1"/>
      <c r="M51">
        <v>1</v>
      </c>
      <c r="N51">
        <v>1</v>
      </c>
      <c r="O51">
        <v>1</v>
      </c>
      <c r="P51">
        <v>1</v>
      </c>
      <c r="R51" s="12">
        <v>16</v>
      </c>
      <c r="S51" s="15" t="s">
        <v>289</v>
      </c>
      <c r="T51" s="12"/>
      <c r="U51" s="12"/>
      <c r="V51" s="12">
        <v>1</v>
      </c>
      <c r="W51" s="12"/>
      <c r="AD51">
        <v>1</v>
      </c>
      <c r="AF51" s="4"/>
    </row>
    <row r="52" spans="1:32" x14ac:dyDescent="0.25">
      <c r="A52">
        <v>1</v>
      </c>
      <c r="B52">
        <v>1</v>
      </c>
      <c r="C52" t="s">
        <v>110</v>
      </c>
      <c r="E52">
        <v>1</v>
      </c>
      <c r="G52" s="1"/>
      <c r="L52">
        <v>1</v>
      </c>
      <c r="M52">
        <v>1</v>
      </c>
      <c r="N52">
        <v>1</v>
      </c>
      <c r="O52">
        <v>1</v>
      </c>
      <c r="P52">
        <v>1</v>
      </c>
      <c r="R52" s="12">
        <v>9</v>
      </c>
      <c r="S52" s="13" t="s">
        <v>287</v>
      </c>
      <c r="T52" s="12">
        <v>1</v>
      </c>
      <c r="U52" s="12"/>
      <c r="V52" s="12"/>
      <c r="W52" s="12"/>
      <c r="Y52">
        <v>1</v>
      </c>
      <c r="AF52" s="4">
        <v>1</v>
      </c>
    </row>
    <row r="53" spans="1:32" x14ac:dyDescent="0.25">
      <c r="A53">
        <v>1</v>
      </c>
      <c r="B53">
        <v>1</v>
      </c>
      <c r="C53" t="s">
        <v>118</v>
      </c>
      <c r="E53">
        <v>1</v>
      </c>
      <c r="G53" s="1"/>
      <c r="K53">
        <v>1</v>
      </c>
      <c r="L53">
        <v>1</v>
      </c>
      <c r="M53">
        <v>1</v>
      </c>
      <c r="N53">
        <v>1</v>
      </c>
      <c r="O53">
        <v>1</v>
      </c>
      <c r="R53" s="12">
        <v>12</v>
      </c>
      <c r="S53" s="14" t="s">
        <v>288</v>
      </c>
      <c r="T53" s="12"/>
      <c r="U53" s="12">
        <v>1</v>
      </c>
      <c r="V53" s="12"/>
      <c r="W53" s="12"/>
      <c r="Y53">
        <v>1</v>
      </c>
      <c r="AF53" s="4">
        <v>1</v>
      </c>
    </row>
    <row r="54" spans="1:32" x14ac:dyDescent="0.25">
      <c r="A54">
        <v>1</v>
      </c>
      <c r="B54">
        <v>1</v>
      </c>
      <c r="C54" t="s">
        <v>124</v>
      </c>
      <c r="E54">
        <v>1</v>
      </c>
      <c r="G54" s="1">
        <v>1</v>
      </c>
      <c r="I54">
        <v>1</v>
      </c>
      <c r="J54">
        <v>1</v>
      </c>
      <c r="K54">
        <v>1</v>
      </c>
      <c r="L54">
        <v>1</v>
      </c>
      <c r="M54">
        <v>1</v>
      </c>
      <c r="N54">
        <v>1</v>
      </c>
      <c r="O54">
        <v>1</v>
      </c>
      <c r="P54">
        <v>1</v>
      </c>
      <c r="R54" s="12">
        <v>10</v>
      </c>
      <c r="S54" s="14" t="s">
        <v>288</v>
      </c>
      <c r="T54" s="12"/>
      <c r="U54" s="12">
        <v>1</v>
      </c>
      <c r="V54" s="12"/>
      <c r="W54" s="12"/>
      <c r="Y54">
        <v>1</v>
      </c>
      <c r="AF54" s="4">
        <v>1</v>
      </c>
    </row>
    <row r="55" spans="1:32" x14ac:dyDescent="0.25">
      <c r="A55">
        <v>1</v>
      </c>
      <c r="B55">
        <v>1</v>
      </c>
      <c r="C55" t="s">
        <v>125</v>
      </c>
      <c r="E55">
        <v>1</v>
      </c>
      <c r="G55" s="1">
        <v>1</v>
      </c>
      <c r="H55">
        <v>1</v>
      </c>
      <c r="I55">
        <v>1</v>
      </c>
      <c r="J55">
        <v>1</v>
      </c>
      <c r="K55">
        <v>1</v>
      </c>
      <c r="L55">
        <v>1</v>
      </c>
      <c r="M55">
        <v>1</v>
      </c>
      <c r="N55">
        <v>1</v>
      </c>
      <c r="R55" s="12">
        <v>7</v>
      </c>
      <c r="S55" s="13" t="s">
        <v>287</v>
      </c>
      <c r="T55" s="12">
        <v>1</v>
      </c>
      <c r="U55" s="12"/>
      <c r="V55" s="12"/>
      <c r="W55" s="12"/>
      <c r="Y55">
        <v>1</v>
      </c>
      <c r="AF55" s="4">
        <v>1</v>
      </c>
    </row>
    <row r="56" spans="1:32" x14ac:dyDescent="0.25">
      <c r="C56" s="1" t="s">
        <v>16</v>
      </c>
      <c r="D56" s="1">
        <f>SUM(B57:B58)</f>
        <v>2</v>
      </c>
      <c r="G56" s="1"/>
      <c r="R56" s="12"/>
      <c r="S56" s="12"/>
      <c r="T56" s="12"/>
      <c r="U56" s="12"/>
      <c r="V56" s="12"/>
      <c r="W56" s="12"/>
      <c r="AF56" s="4"/>
    </row>
    <row r="57" spans="1:32" x14ac:dyDescent="0.25">
      <c r="A57">
        <v>1</v>
      </c>
      <c r="B57">
        <v>1</v>
      </c>
      <c r="C57" t="s">
        <v>130</v>
      </c>
      <c r="E57">
        <v>1</v>
      </c>
      <c r="G57" s="1"/>
      <c r="I57">
        <v>1</v>
      </c>
      <c r="J57">
        <v>1</v>
      </c>
      <c r="K57">
        <v>1</v>
      </c>
      <c r="L57">
        <v>1</v>
      </c>
      <c r="M57">
        <v>1</v>
      </c>
      <c r="N57">
        <v>1</v>
      </c>
      <c r="O57">
        <v>1</v>
      </c>
      <c r="P57">
        <v>1</v>
      </c>
      <c r="R57" s="12">
        <v>11</v>
      </c>
      <c r="S57" s="14" t="s">
        <v>288</v>
      </c>
      <c r="T57" s="12"/>
      <c r="U57" s="12">
        <v>1</v>
      </c>
      <c r="V57" s="12"/>
      <c r="W57" s="12"/>
      <c r="Y57">
        <v>1</v>
      </c>
      <c r="AF57" s="4">
        <v>1</v>
      </c>
    </row>
    <row r="58" spans="1:32" x14ac:dyDescent="0.25">
      <c r="A58">
        <v>1</v>
      </c>
      <c r="B58">
        <v>1</v>
      </c>
      <c r="C58" t="s">
        <v>132</v>
      </c>
      <c r="E58">
        <v>1</v>
      </c>
      <c r="G58" s="1"/>
      <c r="I58">
        <v>1</v>
      </c>
      <c r="J58">
        <v>1</v>
      </c>
      <c r="L58">
        <v>1</v>
      </c>
      <c r="M58">
        <v>1</v>
      </c>
      <c r="N58">
        <v>1</v>
      </c>
      <c r="O58">
        <v>1</v>
      </c>
      <c r="P58">
        <v>1</v>
      </c>
      <c r="R58" s="12">
        <v>12</v>
      </c>
      <c r="S58" s="14" t="s">
        <v>288</v>
      </c>
      <c r="T58" s="12"/>
      <c r="U58" s="12">
        <v>1</v>
      </c>
      <c r="V58" s="12"/>
      <c r="W58" s="12"/>
      <c r="Y58">
        <v>1</v>
      </c>
      <c r="AF58" s="4">
        <v>1</v>
      </c>
    </row>
    <row r="59" spans="1:32" x14ac:dyDescent="0.25">
      <c r="C59" s="1" t="s">
        <v>18</v>
      </c>
      <c r="D59" s="1">
        <f>SUM(B60:B65)</f>
        <v>6</v>
      </c>
      <c r="G59" s="1"/>
      <c r="R59" s="12"/>
      <c r="S59" s="12"/>
      <c r="T59" s="12"/>
      <c r="U59" s="12"/>
      <c r="V59" s="12"/>
      <c r="W59" s="12"/>
      <c r="AF59" s="4"/>
    </row>
    <row r="60" spans="1:32" x14ac:dyDescent="0.25">
      <c r="A60" s="17">
        <v>1</v>
      </c>
      <c r="B60">
        <v>1</v>
      </c>
      <c r="C60" t="s">
        <v>246</v>
      </c>
      <c r="E60">
        <v>1</v>
      </c>
      <c r="G60" s="1"/>
      <c r="I60">
        <v>1</v>
      </c>
      <c r="J60">
        <v>1</v>
      </c>
      <c r="K60">
        <v>1</v>
      </c>
      <c r="L60">
        <v>1</v>
      </c>
      <c r="M60">
        <v>1</v>
      </c>
      <c r="R60" s="12">
        <v>14</v>
      </c>
      <c r="S60" s="15" t="s">
        <v>289</v>
      </c>
      <c r="T60" s="12"/>
      <c r="U60" s="12"/>
      <c r="V60" s="12">
        <v>1</v>
      </c>
      <c r="W60" s="12"/>
      <c r="Y60">
        <v>1</v>
      </c>
      <c r="AF60" s="4">
        <v>1</v>
      </c>
    </row>
    <row r="61" spans="1:32" x14ac:dyDescent="0.25">
      <c r="A61" s="17">
        <v>1</v>
      </c>
      <c r="B61">
        <v>1</v>
      </c>
      <c r="C61" t="s">
        <v>137</v>
      </c>
      <c r="E61">
        <v>1</v>
      </c>
      <c r="G61" s="1"/>
      <c r="I61">
        <v>1</v>
      </c>
      <c r="K61">
        <v>1</v>
      </c>
      <c r="L61">
        <v>1</v>
      </c>
      <c r="M61">
        <v>1</v>
      </c>
      <c r="N61">
        <v>1</v>
      </c>
      <c r="O61">
        <v>1</v>
      </c>
      <c r="P61">
        <v>1</v>
      </c>
      <c r="R61" s="12">
        <v>14</v>
      </c>
      <c r="S61" s="15" t="s">
        <v>289</v>
      </c>
      <c r="T61" s="12"/>
      <c r="U61" s="12"/>
      <c r="V61" s="12">
        <v>1</v>
      </c>
      <c r="W61" s="12"/>
      <c r="Y61">
        <v>1</v>
      </c>
      <c r="AF61" s="4">
        <v>1</v>
      </c>
    </row>
    <row r="62" spans="1:32" x14ac:dyDescent="0.25">
      <c r="A62" s="17">
        <v>1</v>
      </c>
      <c r="B62">
        <v>1</v>
      </c>
      <c r="C62" t="s">
        <v>139</v>
      </c>
      <c r="E62">
        <v>1</v>
      </c>
      <c r="G62" s="1"/>
      <c r="K62">
        <v>1</v>
      </c>
      <c r="L62">
        <v>1</v>
      </c>
      <c r="M62">
        <v>1</v>
      </c>
      <c r="N62">
        <v>1</v>
      </c>
      <c r="O62">
        <v>1</v>
      </c>
      <c r="R62" s="12">
        <v>14</v>
      </c>
      <c r="S62" s="15" t="s">
        <v>289</v>
      </c>
      <c r="T62" s="12"/>
      <c r="U62" s="12"/>
      <c r="V62" s="12">
        <v>1</v>
      </c>
      <c r="W62" s="12"/>
      <c r="AD62">
        <v>1</v>
      </c>
      <c r="AF62" s="4"/>
    </row>
    <row r="63" spans="1:32" x14ac:dyDescent="0.25">
      <c r="A63" s="17">
        <v>1</v>
      </c>
      <c r="B63">
        <v>1</v>
      </c>
      <c r="C63" t="s">
        <v>140</v>
      </c>
      <c r="E63">
        <v>1</v>
      </c>
      <c r="G63" s="1"/>
      <c r="I63">
        <v>1</v>
      </c>
      <c r="K63">
        <v>1</v>
      </c>
      <c r="L63">
        <v>1</v>
      </c>
      <c r="M63">
        <v>1</v>
      </c>
      <c r="R63" s="12">
        <v>15</v>
      </c>
      <c r="S63" s="15" t="s">
        <v>289</v>
      </c>
      <c r="T63" s="12"/>
      <c r="U63" s="12"/>
      <c r="V63" s="12">
        <v>1</v>
      </c>
      <c r="W63" s="12"/>
      <c r="Y63">
        <v>1</v>
      </c>
      <c r="AF63" s="4">
        <v>1</v>
      </c>
    </row>
    <row r="64" spans="1:32" x14ac:dyDescent="0.25">
      <c r="A64" s="17">
        <v>1</v>
      </c>
      <c r="B64">
        <v>1</v>
      </c>
      <c r="C64" t="s">
        <v>145</v>
      </c>
      <c r="E64">
        <v>1</v>
      </c>
      <c r="G64" s="1"/>
      <c r="K64">
        <v>1</v>
      </c>
      <c r="L64">
        <v>1</v>
      </c>
      <c r="M64">
        <v>1</v>
      </c>
      <c r="N64">
        <v>1</v>
      </c>
      <c r="R64" s="12">
        <v>14</v>
      </c>
      <c r="S64" s="15" t="s">
        <v>289</v>
      </c>
      <c r="T64" s="12"/>
      <c r="U64" s="12"/>
      <c r="V64" s="12">
        <v>1</v>
      </c>
      <c r="W64" s="12"/>
      <c r="Y64">
        <v>1</v>
      </c>
      <c r="AF64" s="4">
        <v>1</v>
      </c>
    </row>
    <row r="65" spans="1:32" x14ac:dyDescent="0.25">
      <c r="A65" s="17">
        <v>1</v>
      </c>
      <c r="B65">
        <v>1</v>
      </c>
      <c r="C65" t="s">
        <v>147</v>
      </c>
      <c r="E65">
        <v>1</v>
      </c>
      <c r="G65" s="1"/>
      <c r="I65">
        <v>1</v>
      </c>
      <c r="J65">
        <v>1</v>
      </c>
      <c r="K65">
        <v>1</v>
      </c>
      <c r="L65">
        <v>1</v>
      </c>
      <c r="M65">
        <v>1</v>
      </c>
      <c r="R65" s="12">
        <v>15</v>
      </c>
      <c r="S65" s="15" t="s">
        <v>289</v>
      </c>
      <c r="T65" s="12"/>
      <c r="U65" s="12"/>
      <c r="V65" s="12">
        <v>1</v>
      </c>
      <c r="W65" s="12"/>
      <c r="Y65">
        <v>1</v>
      </c>
      <c r="AF65" s="4">
        <v>1</v>
      </c>
    </row>
    <row r="66" spans="1:32" x14ac:dyDescent="0.25">
      <c r="C66" s="1" t="s">
        <v>20</v>
      </c>
      <c r="D66" s="7">
        <f>SUM(B67:B85)</f>
        <v>19</v>
      </c>
      <c r="E66" s="1"/>
      <c r="G66" s="1"/>
      <c r="R66" s="12"/>
      <c r="S66" s="12"/>
      <c r="T66" s="12"/>
      <c r="U66" s="12"/>
      <c r="V66" s="12"/>
      <c r="W66" s="12"/>
      <c r="AF66" s="4"/>
    </row>
    <row r="67" spans="1:32" x14ac:dyDescent="0.25">
      <c r="A67">
        <v>1</v>
      </c>
      <c r="B67">
        <v>1</v>
      </c>
      <c r="C67" t="s">
        <v>153</v>
      </c>
      <c r="E67">
        <v>1</v>
      </c>
      <c r="G67" s="1">
        <v>1</v>
      </c>
      <c r="H67">
        <v>1</v>
      </c>
      <c r="I67">
        <v>1</v>
      </c>
      <c r="J67">
        <v>1</v>
      </c>
      <c r="K67">
        <v>1</v>
      </c>
      <c r="L67">
        <v>1</v>
      </c>
      <c r="M67">
        <v>1</v>
      </c>
      <c r="N67">
        <v>1</v>
      </c>
      <c r="O67">
        <v>1</v>
      </c>
      <c r="P67">
        <v>1</v>
      </c>
      <c r="R67" s="12">
        <v>5</v>
      </c>
      <c r="S67" s="13" t="s">
        <v>287</v>
      </c>
      <c r="T67" s="12">
        <v>1</v>
      </c>
      <c r="U67" s="12"/>
      <c r="V67" s="12"/>
      <c r="W67" s="12"/>
      <c r="Y67">
        <v>1</v>
      </c>
      <c r="AF67" s="4">
        <v>1</v>
      </c>
    </row>
    <row r="68" spans="1:32" x14ac:dyDescent="0.25">
      <c r="A68" s="17">
        <v>1</v>
      </c>
      <c r="B68">
        <v>1</v>
      </c>
      <c r="C68" t="s">
        <v>155</v>
      </c>
      <c r="E68">
        <v>1</v>
      </c>
      <c r="G68" s="1"/>
      <c r="K68">
        <v>1</v>
      </c>
      <c r="L68">
        <v>1</v>
      </c>
      <c r="M68">
        <v>1</v>
      </c>
      <c r="N68">
        <v>1</v>
      </c>
      <c r="O68">
        <v>1</v>
      </c>
      <c r="R68" s="12">
        <v>14</v>
      </c>
      <c r="S68" s="15" t="s">
        <v>289</v>
      </c>
      <c r="T68" s="12"/>
      <c r="U68" s="12"/>
      <c r="V68" s="12">
        <v>1</v>
      </c>
      <c r="W68" s="12"/>
      <c r="Y68">
        <v>1</v>
      </c>
      <c r="AF68" s="4">
        <v>1</v>
      </c>
    </row>
    <row r="69" spans="1:32" x14ac:dyDescent="0.25">
      <c r="A69">
        <v>1</v>
      </c>
      <c r="B69">
        <v>1</v>
      </c>
      <c r="C69" t="s">
        <v>157</v>
      </c>
      <c r="E69">
        <v>1</v>
      </c>
      <c r="G69" s="1"/>
      <c r="I69">
        <v>1</v>
      </c>
      <c r="J69">
        <v>1</v>
      </c>
      <c r="K69">
        <v>1</v>
      </c>
      <c r="L69">
        <v>1</v>
      </c>
      <c r="M69">
        <v>1</v>
      </c>
      <c r="N69">
        <v>1</v>
      </c>
      <c r="O69">
        <v>1</v>
      </c>
      <c r="R69" s="12">
        <v>9</v>
      </c>
      <c r="S69" s="13" t="s">
        <v>287</v>
      </c>
      <c r="T69" s="12">
        <v>1</v>
      </c>
      <c r="U69" s="12"/>
      <c r="V69" s="12"/>
      <c r="W69" s="12"/>
      <c r="Y69">
        <v>1</v>
      </c>
      <c r="AF69" s="4">
        <v>1</v>
      </c>
    </row>
    <row r="70" spans="1:32" x14ac:dyDescent="0.25">
      <c r="A70" s="17">
        <v>1</v>
      </c>
      <c r="B70">
        <v>1</v>
      </c>
      <c r="C70" t="s">
        <v>159</v>
      </c>
      <c r="E70">
        <v>1</v>
      </c>
      <c r="G70" s="1"/>
      <c r="L70">
        <v>1</v>
      </c>
      <c r="M70">
        <v>1</v>
      </c>
      <c r="N70">
        <v>1</v>
      </c>
      <c r="O70">
        <v>1</v>
      </c>
      <c r="R70" s="12">
        <v>14</v>
      </c>
      <c r="S70" s="15" t="s">
        <v>289</v>
      </c>
      <c r="T70" s="12"/>
      <c r="U70" s="12"/>
      <c r="V70" s="12">
        <v>1</v>
      </c>
      <c r="W70" s="12"/>
      <c r="Y70">
        <v>1</v>
      </c>
      <c r="AF70" s="4">
        <v>1</v>
      </c>
    </row>
    <row r="71" spans="1:32" x14ac:dyDescent="0.25">
      <c r="A71">
        <v>1</v>
      </c>
      <c r="B71">
        <v>1</v>
      </c>
      <c r="C71" t="s">
        <v>163</v>
      </c>
      <c r="E71">
        <v>1</v>
      </c>
      <c r="G71" s="1"/>
      <c r="I71">
        <v>1</v>
      </c>
      <c r="K71">
        <v>1</v>
      </c>
      <c r="L71">
        <v>1</v>
      </c>
      <c r="M71">
        <v>1</v>
      </c>
      <c r="N71">
        <v>1</v>
      </c>
      <c r="P71">
        <v>1</v>
      </c>
      <c r="R71" s="12">
        <v>12</v>
      </c>
      <c r="S71" s="14" t="s">
        <v>288</v>
      </c>
      <c r="T71" s="12"/>
      <c r="U71" s="12">
        <v>1</v>
      </c>
      <c r="V71" s="12"/>
      <c r="W71" s="12"/>
      <c r="Y71">
        <v>1</v>
      </c>
      <c r="AF71" s="4"/>
    </row>
    <row r="72" spans="1:32" x14ac:dyDescent="0.25">
      <c r="A72">
        <v>1</v>
      </c>
      <c r="B72">
        <v>1</v>
      </c>
      <c r="C72" t="s">
        <v>165</v>
      </c>
      <c r="E72">
        <v>1</v>
      </c>
      <c r="G72" s="1">
        <v>1</v>
      </c>
      <c r="H72">
        <v>1</v>
      </c>
      <c r="I72">
        <v>1</v>
      </c>
      <c r="J72">
        <v>1</v>
      </c>
      <c r="K72">
        <v>1</v>
      </c>
      <c r="L72">
        <v>1</v>
      </c>
      <c r="M72">
        <v>1</v>
      </c>
      <c r="N72">
        <v>1</v>
      </c>
      <c r="O72">
        <v>1</v>
      </c>
      <c r="P72">
        <v>1</v>
      </c>
      <c r="R72" s="12">
        <v>8</v>
      </c>
      <c r="S72" s="13" t="s">
        <v>287</v>
      </c>
      <c r="T72" s="12">
        <v>1</v>
      </c>
      <c r="U72" s="12"/>
      <c r="V72" s="12"/>
      <c r="W72" s="12"/>
      <c r="Y72">
        <v>1</v>
      </c>
      <c r="AF72" s="4">
        <v>1</v>
      </c>
    </row>
    <row r="73" spans="1:32" x14ac:dyDescent="0.25">
      <c r="A73">
        <v>1</v>
      </c>
      <c r="B73">
        <v>1</v>
      </c>
      <c r="C73" t="s">
        <v>169</v>
      </c>
      <c r="E73">
        <v>1</v>
      </c>
      <c r="G73" s="1">
        <v>1</v>
      </c>
      <c r="I73">
        <v>1</v>
      </c>
      <c r="K73">
        <v>1</v>
      </c>
      <c r="L73">
        <v>1</v>
      </c>
      <c r="M73">
        <v>1</v>
      </c>
      <c r="N73">
        <v>1</v>
      </c>
      <c r="O73">
        <v>1</v>
      </c>
      <c r="R73" s="12">
        <v>10</v>
      </c>
      <c r="S73" s="14" t="s">
        <v>288</v>
      </c>
      <c r="T73" s="12"/>
      <c r="U73" s="12">
        <v>1</v>
      </c>
      <c r="V73" s="12"/>
      <c r="W73" s="12"/>
      <c r="Y73">
        <v>1</v>
      </c>
      <c r="AF73" s="4">
        <v>1</v>
      </c>
    </row>
    <row r="74" spans="1:32" x14ac:dyDescent="0.25">
      <c r="A74">
        <v>1</v>
      </c>
      <c r="B74">
        <v>1</v>
      </c>
      <c r="C74" t="s">
        <v>173</v>
      </c>
      <c r="E74">
        <v>1</v>
      </c>
      <c r="G74" s="1"/>
      <c r="K74">
        <v>1</v>
      </c>
      <c r="L74">
        <v>1</v>
      </c>
      <c r="M74">
        <v>1</v>
      </c>
      <c r="N74">
        <v>1</v>
      </c>
      <c r="O74">
        <v>1</v>
      </c>
      <c r="P74">
        <v>1</v>
      </c>
      <c r="R74" s="12">
        <v>13</v>
      </c>
      <c r="S74" s="14" t="s">
        <v>288</v>
      </c>
      <c r="T74" s="12"/>
      <c r="U74" s="12">
        <v>1</v>
      </c>
      <c r="V74" s="12"/>
      <c r="W74" s="12"/>
      <c r="Y74">
        <v>1</v>
      </c>
      <c r="AF74" s="4">
        <v>1</v>
      </c>
    </row>
    <row r="75" spans="1:32" x14ac:dyDescent="0.25">
      <c r="A75">
        <v>1</v>
      </c>
      <c r="B75">
        <v>1</v>
      </c>
      <c r="C75" t="s">
        <v>176</v>
      </c>
      <c r="E75">
        <v>1</v>
      </c>
      <c r="G75" s="1">
        <v>1</v>
      </c>
      <c r="H75">
        <v>1</v>
      </c>
      <c r="I75">
        <v>1</v>
      </c>
      <c r="J75">
        <v>1</v>
      </c>
      <c r="K75">
        <v>1</v>
      </c>
      <c r="L75">
        <v>1</v>
      </c>
      <c r="M75">
        <v>1</v>
      </c>
      <c r="N75">
        <v>1</v>
      </c>
      <c r="O75">
        <v>1</v>
      </c>
      <c r="P75">
        <v>1</v>
      </c>
      <c r="R75" s="12">
        <v>9</v>
      </c>
      <c r="S75" s="13" t="s">
        <v>287</v>
      </c>
      <c r="T75" s="12">
        <v>1</v>
      </c>
      <c r="U75" s="12"/>
      <c r="V75" s="12"/>
      <c r="W75" s="12"/>
      <c r="Y75">
        <v>1</v>
      </c>
      <c r="AF75" s="4">
        <v>1</v>
      </c>
    </row>
    <row r="76" spans="1:32" x14ac:dyDescent="0.25">
      <c r="A76">
        <v>1</v>
      </c>
      <c r="B76">
        <v>1</v>
      </c>
      <c r="C76" t="s">
        <v>177</v>
      </c>
      <c r="E76">
        <v>1</v>
      </c>
      <c r="G76" s="1">
        <v>1</v>
      </c>
      <c r="H76">
        <v>1</v>
      </c>
      <c r="I76">
        <v>1</v>
      </c>
      <c r="J76">
        <v>1</v>
      </c>
      <c r="K76">
        <v>1</v>
      </c>
      <c r="L76">
        <v>1</v>
      </c>
      <c r="M76">
        <v>1</v>
      </c>
      <c r="N76">
        <v>1</v>
      </c>
      <c r="O76">
        <v>1</v>
      </c>
      <c r="P76">
        <v>1</v>
      </c>
      <c r="R76" s="12">
        <v>8</v>
      </c>
      <c r="S76" s="13" t="s">
        <v>287</v>
      </c>
      <c r="T76" s="12">
        <v>1</v>
      </c>
      <c r="U76" s="12"/>
      <c r="V76" s="12"/>
      <c r="W76" s="12"/>
      <c r="Y76">
        <v>1</v>
      </c>
      <c r="AF76" s="4">
        <v>1</v>
      </c>
    </row>
    <row r="77" spans="1:32" x14ac:dyDescent="0.25">
      <c r="A77" s="17">
        <v>1</v>
      </c>
      <c r="B77">
        <v>1</v>
      </c>
      <c r="C77" t="s">
        <v>178</v>
      </c>
      <c r="E77">
        <v>1</v>
      </c>
      <c r="G77" s="1"/>
      <c r="I77">
        <v>1</v>
      </c>
      <c r="J77">
        <v>1</v>
      </c>
      <c r="K77">
        <v>1</v>
      </c>
      <c r="L77">
        <v>1</v>
      </c>
      <c r="M77">
        <v>1</v>
      </c>
      <c r="N77">
        <v>1</v>
      </c>
      <c r="P77">
        <v>1</v>
      </c>
      <c r="R77" s="12">
        <v>14</v>
      </c>
      <c r="S77" s="15" t="s">
        <v>289</v>
      </c>
      <c r="T77" s="12"/>
      <c r="U77" s="12"/>
      <c r="V77" s="12">
        <v>1</v>
      </c>
      <c r="W77" s="12"/>
      <c r="AD77">
        <v>1</v>
      </c>
      <c r="AF77" s="4"/>
    </row>
    <row r="78" spans="1:32" x14ac:dyDescent="0.25">
      <c r="A78">
        <v>1</v>
      </c>
      <c r="B78">
        <v>1</v>
      </c>
      <c r="C78" t="s">
        <v>179</v>
      </c>
      <c r="E78">
        <v>1</v>
      </c>
      <c r="G78" s="1"/>
      <c r="I78">
        <v>1</v>
      </c>
      <c r="J78">
        <v>1</v>
      </c>
      <c r="K78">
        <v>1</v>
      </c>
      <c r="L78">
        <v>1</v>
      </c>
      <c r="M78">
        <v>1</v>
      </c>
      <c r="N78">
        <v>1</v>
      </c>
      <c r="O78">
        <v>1</v>
      </c>
      <c r="P78">
        <v>1</v>
      </c>
      <c r="R78" s="12">
        <v>10</v>
      </c>
      <c r="S78" s="14" t="s">
        <v>288</v>
      </c>
      <c r="T78" s="12"/>
      <c r="U78" s="12">
        <v>1</v>
      </c>
      <c r="V78" s="12"/>
      <c r="W78" s="12"/>
      <c r="Y78">
        <v>1</v>
      </c>
      <c r="AF78" s="4">
        <v>1</v>
      </c>
    </row>
    <row r="79" spans="1:32" x14ac:dyDescent="0.25">
      <c r="A79">
        <v>1</v>
      </c>
      <c r="B79">
        <v>1</v>
      </c>
      <c r="C79" t="s">
        <v>294</v>
      </c>
      <c r="E79">
        <v>1</v>
      </c>
      <c r="G79" s="1"/>
      <c r="M79">
        <v>1</v>
      </c>
      <c r="N79">
        <v>1</v>
      </c>
      <c r="R79" s="12">
        <v>13</v>
      </c>
      <c r="S79" s="14" t="s">
        <v>288</v>
      </c>
      <c r="T79" s="12"/>
      <c r="U79" s="12">
        <v>1</v>
      </c>
      <c r="V79" s="12"/>
      <c r="W79" s="12"/>
      <c r="AD79">
        <v>1</v>
      </c>
      <c r="AF79" s="4"/>
    </row>
    <row r="80" spans="1:32" x14ac:dyDescent="0.25">
      <c r="A80">
        <v>1</v>
      </c>
      <c r="B80">
        <v>1</v>
      </c>
      <c r="C80" t="s">
        <v>181</v>
      </c>
      <c r="E80">
        <v>1</v>
      </c>
      <c r="G80" s="1">
        <v>1</v>
      </c>
      <c r="I80">
        <v>1</v>
      </c>
      <c r="J80">
        <v>1</v>
      </c>
      <c r="K80">
        <v>1</v>
      </c>
      <c r="L80">
        <v>1</v>
      </c>
      <c r="M80">
        <v>1</v>
      </c>
      <c r="N80">
        <v>1</v>
      </c>
      <c r="O80">
        <v>1</v>
      </c>
      <c r="P80">
        <v>1</v>
      </c>
      <c r="R80" s="12">
        <v>5</v>
      </c>
      <c r="S80" s="13" t="s">
        <v>287</v>
      </c>
      <c r="T80" s="12">
        <v>1</v>
      </c>
      <c r="U80" s="12"/>
      <c r="V80" s="12"/>
      <c r="W80" s="12"/>
      <c r="Y80">
        <v>1</v>
      </c>
      <c r="AF80" s="4">
        <v>1</v>
      </c>
    </row>
    <row r="81" spans="1:32" x14ac:dyDescent="0.25">
      <c r="A81">
        <v>1</v>
      </c>
      <c r="B81">
        <v>1</v>
      </c>
      <c r="C81" t="s">
        <v>182</v>
      </c>
      <c r="E81">
        <v>1</v>
      </c>
      <c r="G81" s="1"/>
      <c r="J81">
        <v>1</v>
      </c>
      <c r="L81">
        <v>1</v>
      </c>
      <c r="M81">
        <v>1</v>
      </c>
      <c r="N81">
        <v>1</v>
      </c>
      <c r="O81">
        <v>1</v>
      </c>
      <c r="P81">
        <v>1</v>
      </c>
      <c r="R81" s="12">
        <v>11</v>
      </c>
      <c r="S81" s="14" t="s">
        <v>288</v>
      </c>
      <c r="T81" s="12"/>
      <c r="U81" s="12">
        <v>1</v>
      </c>
      <c r="V81" s="12"/>
      <c r="W81" s="12"/>
      <c r="Y81">
        <v>1</v>
      </c>
      <c r="AF81" s="4">
        <v>1</v>
      </c>
    </row>
    <row r="82" spans="1:32" x14ac:dyDescent="0.25">
      <c r="A82">
        <v>1</v>
      </c>
      <c r="B82">
        <v>1</v>
      </c>
      <c r="C82" s="8" t="s">
        <v>243</v>
      </c>
      <c r="E82">
        <v>1</v>
      </c>
      <c r="G82" s="1"/>
      <c r="L82">
        <v>1</v>
      </c>
      <c r="M82">
        <v>1</v>
      </c>
      <c r="N82">
        <v>1</v>
      </c>
      <c r="R82" s="12">
        <v>12</v>
      </c>
      <c r="S82" s="14" t="s">
        <v>288</v>
      </c>
      <c r="T82" s="12"/>
      <c r="U82" s="12">
        <v>1</v>
      </c>
      <c r="V82" s="12"/>
      <c r="W82" s="12"/>
      <c r="Y82">
        <v>1</v>
      </c>
      <c r="AF82" s="4"/>
    </row>
    <row r="83" spans="1:32" x14ac:dyDescent="0.25">
      <c r="A83">
        <v>1</v>
      </c>
      <c r="B83">
        <v>1</v>
      </c>
      <c r="C83" t="s">
        <v>184</v>
      </c>
      <c r="E83">
        <v>1</v>
      </c>
      <c r="G83" s="1">
        <v>1</v>
      </c>
      <c r="I83">
        <v>1</v>
      </c>
      <c r="J83">
        <v>1</v>
      </c>
      <c r="K83">
        <v>1</v>
      </c>
      <c r="L83">
        <v>1</v>
      </c>
      <c r="M83">
        <v>1</v>
      </c>
      <c r="N83">
        <v>1</v>
      </c>
      <c r="O83">
        <v>1</v>
      </c>
      <c r="R83" s="12">
        <v>11</v>
      </c>
      <c r="S83" s="14" t="s">
        <v>288</v>
      </c>
      <c r="T83" s="12"/>
      <c r="U83" s="12">
        <v>1</v>
      </c>
      <c r="V83" s="12"/>
      <c r="W83" s="12"/>
      <c r="Y83">
        <v>1</v>
      </c>
      <c r="AF83" s="4">
        <v>1</v>
      </c>
    </row>
    <row r="84" spans="1:32" x14ac:dyDescent="0.25">
      <c r="A84">
        <v>1</v>
      </c>
      <c r="B84">
        <v>1</v>
      </c>
      <c r="C84" t="s">
        <v>185</v>
      </c>
      <c r="E84">
        <v>1</v>
      </c>
      <c r="G84" s="1"/>
      <c r="J84">
        <v>1</v>
      </c>
      <c r="K84">
        <v>1</v>
      </c>
      <c r="L84">
        <v>1</v>
      </c>
      <c r="M84">
        <v>1</v>
      </c>
      <c r="N84">
        <v>1</v>
      </c>
      <c r="O84">
        <v>1</v>
      </c>
      <c r="P84">
        <v>1</v>
      </c>
      <c r="R84" s="12">
        <v>11</v>
      </c>
      <c r="S84" s="14" t="s">
        <v>288</v>
      </c>
      <c r="T84" s="12"/>
      <c r="U84" s="12">
        <v>1</v>
      </c>
      <c r="V84" s="12"/>
      <c r="W84" s="12"/>
      <c r="Y84">
        <v>1</v>
      </c>
      <c r="AF84" s="4">
        <v>1</v>
      </c>
    </row>
    <row r="85" spans="1:32" x14ac:dyDescent="0.25">
      <c r="A85" s="17">
        <v>1</v>
      </c>
      <c r="B85">
        <v>1</v>
      </c>
      <c r="C85" t="s">
        <v>191</v>
      </c>
      <c r="E85">
        <v>1</v>
      </c>
      <c r="G85" s="1"/>
      <c r="K85">
        <v>1</v>
      </c>
      <c r="L85">
        <v>1</v>
      </c>
      <c r="M85">
        <v>1</v>
      </c>
      <c r="N85">
        <v>1</v>
      </c>
      <c r="R85" s="12">
        <v>15</v>
      </c>
      <c r="S85" s="15" t="s">
        <v>289</v>
      </c>
      <c r="T85" s="12"/>
      <c r="U85" s="12"/>
      <c r="V85" s="12">
        <v>1</v>
      </c>
      <c r="W85" s="12"/>
      <c r="Y85">
        <v>1</v>
      </c>
      <c r="AF85" s="4">
        <v>1</v>
      </c>
    </row>
    <row r="86" spans="1:32" x14ac:dyDescent="0.25">
      <c r="C86" s="1" t="s">
        <v>21</v>
      </c>
      <c r="D86" s="1">
        <f>SUM(B87:B89)</f>
        <v>3</v>
      </c>
      <c r="G86" s="1"/>
      <c r="R86" s="12"/>
      <c r="S86" s="12"/>
      <c r="T86" s="12"/>
      <c r="U86" s="12"/>
      <c r="V86" s="12"/>
      <c r="W86" s="12"/>
      <c r="AF86" s="4"/>
    </row>
    <row r="87" spans="1:32" x14ac:dyDescent="0.25">
      <c r="A87">
        <v>1</v>
      </c>
      <c r="B87">
        <v>1</v>
      </c>
      <c r="C87" t="s">
        <v>192</v>
      </c>
      <c r="E87">
        <v>1</v>
      </c>
      <c r="G87" s="1">
        <v>1</v>
      </c>
      <c r="H87">
        <v>1</v>
      </c>
      <c r="I87">
        <v>1</v>
      </c>
      <c r="J87">
        <v>1</v>
      </c>
      <c r="K87">
        <v>1</v>
      </c>
      <c r="L87">
        <v>1</v>
      </c>
      <c r="M87">
        <v>1</v>
      </c>
      <c r="N87">
        <v>1</v>
      </c>
      <c r="O87">
        <v>1</v>
      </c>
      <c r="R87" s="12">
        <v>4</v>
      </c>
      <c r="S87" s="13" t="s">
        <v>287</v>
      </c>
      <c r="T87" s="12">
        <v>1</v>
      </c>
      <c r="U87" s="12"/>
      <c r="V87" s="12"/>
      <c r="W87" s="12"/>
      <c r="Y87">
        <v>1</v>
      </c>
      <c r="AF87" s="4">
        <v>1</v>
      </c>
    </row>
    <row r="88" spans="1:32" x14ac:dyDescent="0.25">
      <c r="A88">
        <v>1</v>
      </c>
      <c r="B88">
        <v>1</v>
      </c>
      <c r="C88" t="s">
        <v>193</v>
      </c>
      <c r="E88">
        <v>1</v>
      </c>
      <c r="G88" s="1"/>
      <c r="I88">
        <v>1</v>
      </c>
      <c r="K88">
        <v>1</v>
      </c>
      <c r="L88">
        <v>1</v>
      </c>
      <c r="M88">
        <v>1</v>
      </c>
      <c r="N88">
        <v>1</v>
      </c>
      <c r="O88">
        <v>1</v>
      </c>
      <c r="P88">
        <v>1</v>
      </c>
      <c r="R88" s="12">
        <v>11</v>
      </c>
      <c r="S88" s="14" t="s">
        <v>288</v>
      </c>
      <c r="T88" s="12"/>
      <c r="U88" s="12">
        <v>1</v>
      </c>
      <c r="V88" s="12"/>
      <c r="W88" s="12"/>
      <c r="Y88">
        <v>1</v>
      </c>
      <c r="AF88" s="4"/>
    </row>
    <row r="89" spans="1:32" x14ac:dyDescent="0.25">
      <c r="A89">
        <v>1</v>
      </c>
      <c r="B89">
        <v>1</v>
      </c>
      <c r="C89" t="s">
        <v>195</v>
      </c>
      <c r="E89">
        <v>1</v>
      </c>
      <c r="G89" s="1"/>
      <c r="I89">
        <v>1</v>
      </c>
      <c r="K89">
        <v>1</v>
      </c>
      <c r="L89">
        <v>1</v>
      </c>
      <c r="M89">
        <v>1</v>
      </c>
      <c r="N89">
        <v>1</v>
      </c>
      <c r="O89">
        <v>1</v>
      </c>
      <c r="P89">
        <v>1</v>
      </c>
      <c r="R89" s="12">
        <v>6</v>
      </c>
      <c r="S89" s="13" t="s">
        <v>287</v>
      </c>
      <c r="T89" s="12">
        <v>1</v>
      </c>
      <c r="U89" s="12"/>
      <c r="V89" s="12"/>
      <c r="W89" s="12"/>
      <c r="Y89">
        <v>1</v>
      </c>
      <c r="AF89" s="4"/>
    </row>
    <row r="90" spans="1:32" x14ac:dyDescent="0.25">
      <c r="C90" s="1" t="s">
        <v>22</v>
      </c>
      <c r="D90" s="1" t="e">
        <f>SUM(#REF!)</f>
        <v>#REF!</v>
      </c>
      <c r="G90" s="1"/>
      <c r="R90" s="12"/>
      <c r="S90" s="12"/>
      <c r="T90" s="12"/>
      <c r="U90" s="12"/>
      <c r="V90" s="12"/>
      <c r="W90" s="12"/>
      <c r="AF90" s="4"/>
    </row>
    <row r="91" spans="1:32" x14ac:dyDescent="0.25">
      <c r="C91" s="1" t="s">
        <v>23</v>
      </c>
      <c r="D91" s="1">
        <f>SUM(B92:B95)</f>
        <v>4</v>
      </c>
      <c r="G91" s="1"/>
      <c r="R91" s="12"/>
      <c r="S91" s="12"/>
      <c r="T91" s="12"/>
      <c r="U91" s="12"/>
      <c r="V91" s="12"/>
      <c r="W91" s="12"/>
      <c r="AF91" s="4"/>
    </row>
    <row r="92" spans="1:32" x14ac:dyDescent="0.25">
      <c r="A92">
        <v>1</v>
      </c>
      <c r="B92">
        <v>1</v>
      </c>
      <c r="C92" t="s">
        <v>199</v>
      </c>
      <c r="E92">
        <v>1</v>
      </c>
      <c r="G92" s="1"/>
      <c r="J92">
        <v>1</v>
      </c>
      <c r="K92">
        <v>1</v>
      </c>
      <c r="L92">
        <v>1</v>
      </c>
      <c r="M92">
        <v>1</v>
      </c>
      <c r="N92">
        <v>1</v>
      </c>
      <c r="R92" s="12">
        <v>11</v>
      </c>
      <c r="S92" s="14" t="s">
        <v>288</v>
      </c>
      <c r="T92" s="12"/>
      <c r="U92" s="12">
        <v>1</v>
      </c>
      <c r="V92" s="12"/>
      <c r="W92" s="12"/>
      <c r="AD92">
        <v>1</v>
      </c>
      <c r="AF92" s="4">
        <v>1</v>
      </c>
    </row>
    <row r="93" spans="1:32" x14ac:dyDescent="0.25">
      <c r="A93">
        <v>1</v>
      </c>
      <c r="B93">
        <v>1</v>
      </c>
      <c r="C93" t="s">
        <v>200</v>
      </c>
      <c r="E93">
        <v>1</v>
      </c>
      <c r="G93" s="1"/>
      <c r="L93">
        <v>1</v>
      </c>
      <c r="M93">
        <v>1</v>
      </c>
      <c r="N93">
        <v>1</v>
      </c>
      <c r="O93">
        <v>1</v>
      </c>
      <c r="P93">
        <v>1</v>
      </c>
      <c r="R93" s="12">
        <v>13</v>
      </c>
      <c r="S93" s="14" t="s">
        <v>288</v>
      </c>
      <c r="T93" s="12"/>
      <c r="U93" s="12">
        <v>1</v>
      </c>
      <c r="V93" s="12"/>
      <c r="W93" s="12"/>
      <c r="Y93">
        <v>1</v>
      </c>
      <c r="AF93" s="4">
        <v>1</v>
      </c>
    </row>
    <row r="94" spans="1:32" x14ac:dyDescent="0.25">
      <c r="A94">
        <v>1</v>
      </c>
      <c r="B94">
        <v>1</v>
      </c>
      <c r="C94" t="s">
        <v>201</v>
      </c>
      <c r="E94">
        <v>1</v>
      </c>
      <c r="G94" s="1">
        <v>1</v>
      </c>
      <c r="H94">
        <v>1</v>
      </c>
      <c r="I94">
        <v>1</v>
      </c>
      <c r="J94">
        <v>1</v>
      </c>
      <c r="K94">
        <v>1</v>
      </c>
      <c r="L94">
        <v>1</v>
      </c>
      <c r="M94">
        <v>1</v>
      </c>
      <c r="R94" s="12">
        <v>8</v>
      </c>
      <c r="S94" s="13" t="s">
        <v>287</v>
      </c>
      <c r="T94" s="12">
        <v>1</v>
      </c>
      <c r="U94" s="12"/>
      <c r="V94" s="12"/>
      <c r="W94" s="12"/>
      <c r="Y94">
        <v>1</v>
      </c>
      <c r="AF94" s="4">
        <v>1</v>
      </c>
    </row>
    <row r="95" spans="1:32" x14ac:dyDescent="0.25">
      <c r="A95">
        <v>1</v>
      </c>
      <c r="B95">
        <v>1</v>
      </c>
      <c r="C95" t="s">
        <v>202</v>
      </c>
      <c r="E95">
        <v>1</v>
      </c>
      <c r="G95" s="1"/>
      <c r="I95">
        <v>1</v>
      </c>
      <c r="K95">
        <v>1</v>
      </c>
      <c r="L95">
        <v>1</v>
      </c>
      <c r="M95">
        <v>1</v>
      </c>
      <c r="N95">
        <v>1</v>
      </c>
      <c r="R95" s="12">
        <v>8</v>
      </c>
      <c r="S95" s="13" t="s">
        <v>287</v>
      </c>
      <c r="T95" s="12">
        <v>1</v>
      </c>
      <c r="U95" s="12"/>
      <c r="V95" s="12"/>
      <c r="W95" s="12"/>
      <c r="AD95">
        <v>1</v>
      </c>
      <c r="AF95" s="4"/>
    </row>
    <row r="96" spans="1:32" x14ac:dyDescent="0.25">
      <c r="C96" s="1" t="s">
        <v>203</v>
      </c>
      <c r="D96" s="1">
        <f>SUM(B97:B98)</f>
        <v>2</v>
      </c>
      <c r="G96" s="1"/>
      <c r="R96" s="12"/>
      <c r="S96" s="12"/>
      <c r="T96" s="12"/>
      <c r="U96" s="12"/>
      <c r="V96" s="12"/>
      <c r="W96" s="12"/>
      <c r="AF96" s="4"/>
    </row>
    <row r="97" spans="1:32" x14ac:dyDescent="0.25">
      <c r="A97">
        <v>1</v>
      </c>
      <c r="B97">
        <v>1</v>
      </c>
      <c r="C97" t="s">
        <v>268</v>
      </c>
      <c r="E97">
        <v>1</v>
      </c>
      <c r="G97" s="1"/>
      <c r="I97">
        <v>1</v>
      </c>
      <c r="J97">
        <v>1</v>
      </c>
      <c r="K97">
        <v>1</v>
      </c>
      <c r="L97">
        <v>1</v>
      </c>
      <c r="M97">
        <v>1</v>
      </c>
      <c r="N97">
        <v>1</v>
      </c>
      <c r="O97">
        <v>1</v>
      </c>
      <c r="P97">
        <v>1</v>
      </c>
      <c r="R97" s="12">
        <v>7</v>
      </c>
      <c r="S97" s="13" t="s">
        <v>287</v>
      </c>
      <c r="T97" s="12">
        <v>1</v>
      </c>
      <c r="U97" s="12"/>
      <c r="V97" s="12"/>
      <c r="W97" s="12"/>
      <c r="Y97">
        <v>1</v>
      </c>
      <c r="AF97" s="4">
        <v>1</v>
      </c>
    </row>
    <row r="98" spans="1:32" x14ac:dyDescent="0.25">
      <c r="A98">
        <v>1</v>
      </c>
      <c r="B98">
        <v>1</v>
      </c>
      <c r="C98" t="s">
        <v>269</v>
      </c>
      <c r="E98">
        <v>1</v>
      </c>
      <c r="G98" s="1">
        <v>1</v>
      </c>
      <c r="H98">
        <v>1</v>
      </c>
      <c r="I98">
        <v>1</v>
      </c>
      <c r="J98">
        <v>1</v>
      </c>
      <c r="K98">
        <v>1</v>
      </c>
      <c r="L98">
        <v>1</v>
      </c>
      <c r="M98">
        <v>1</v>
      </c>
      <c r="N98">
        <v>1</v>
      </c>
      <c r="O98">
        <v>1</v>
      </c>
      <c r="P98">
        <v>1</v>
      </c>
      <c r="R98" s="12">
        <v>10</v>
      </c>
      <c r="S98" s="14" t="s">
        <v>288</v>
      </c>
      <c r="T98" s="12"/>
      <c r="U98" s="12">
        <v>1</v>
      </c>
      <c r="V98" s="12"/>
      <c r="W98" s="12"/>
      <c r="Y98">
        <v>1</v>
      </c>
      <c r="AF98" s="4">
        <v>1</v>
      </c>
    </row>
    <row r="99" spans="1:32" x14ac:dyDescent="0.25">
      <c r="C99" s="1" t="s">
        <v>24</v>
      </c>
      <c r="D99" s="1">
        <f>SUM(B100:B106)</f>
        <v>7</v>
      </c>
      <c r="G99" s="1"/>
      <c r="R99" s="12"/>
      <c r="S99" s="12"/>
      <c r="T99" s="12"/>
      <c r="U99" s="12"/>
      <c r="V99" s="12"/>
      <c r="W99" s="12"/>
      <c r="AF99" s="4"/>
    </row>
    <row r="100" spans="1:32" x14ac:dyDescent="0.25">
      <c r="A100" s="17">
        <v>1</v>
      </c>
      <c r="B100">
        <v>1</v>
      </c>
      <c r="C100" t="s">
        <v>210</v>
      </c>
      <c r="E100">
        <v>1</v>
      </c>
      <c r="G100" s="1"/>
      <c r="L100">
        <v>1</v>
      </c>
      <c r="M100">
        <v>1</v>
      </c>
      <c r="N100">
        <v>1</v>
      </c>
      <c r="R100" s="12">
        <v>15</v>
      </c>
      <c r="S100" s="15" t="s">
        <v>289</v>
      </c>
      <c r="T100" s="12"/>
      <c r="U100" s="12"/>
      <c r="V100" s="12">
        <v>1</v>
      </c>
      <c r="W100" s="12"/>
      <c r="AD100">
        <v>1</v>
      </c>
      <c r="AF100" s="4">
        <v>1</v>
      </c>
    </row>
    <row r="101" spans="1:32" x14ac:dyDescent="0.25">
      <c r="A101">
        <v>1</v>
      </c>
      <c r="B101">
        <v>1</v>
      </c>
      <c r="C101" t="s">
        <v>211</v>
      </c>
      <c r="E101">
        <v>1</v>
      </c>
      <c r="G101" s="1">
        <v>1</v>
      </c>
      <c r="H101">
        <v>1</v>
      </c>
      <c r="I101">
        <v>1</v>
      </c>
      <c r="J101">
        <v>1</v>
      </c>
      <c r="K101">
        <v>1</v>
      </c>
      <c r="L101">
        <v>1</v>
      </c>
      <c r="M101">
        <v>1</v>
      </c>
      <c r="N101">
        <v>1</v>
      </c>
      <c r="O101">
        <v>1</v>
      </c>
      <c r="P101">
        <v>1</v>
      </c>
      <c r="R101" s="12">
        <v>9</v>
      </c>
      <c r="S101" s="13" t="s">
        <v>287</v>
      </c>
      <c r="T101" s="12">
        <v>1</v>
      </c>
      <c r="U101" s="12"/>
      <c r="V101" s="12"/>
      <c r="W101" s="12"/>
      <c r="Y101">
        <v>1</v>
      </c>
      <c r="AF101" s="4">
        <v>1</v>
      </c>
    </row>
    <row r="102" spans="1:32" x14ac:dyDescent="0.25">
      <c r="A102">
        <v>1</v>
      </c>
      <c r="B102">
        <v>1</v>
      </c>
      <c r="C102" t="s">
        <v>214</v>
      </c>
      <c r="E102">
        <v>1</v>
      </c>
      <c r="G102" s="1"/>
      <c r="I102">
        <v>1</v>
      </c>
      <c r="J102">
        <v>1</v>
      </c>
      <c r="K102">
        <v>1</v>
      </c>
      <c r="L102">
        <v>1</v>
      </c>
      <c r="M102">
        <v>1</v>
      </c>
      <c r="N102">
        <v>1</v>
      </c>
      <c r="O102">
        <v>1</v>
      </c>
      <c r="R102" s="12">
        <v>12</v>
      </c>
      <c r="S102" s="14" t="s">
        <v>288</v>
      </c>
      <c r="T102" s="12"/>
      <c r="U102" s="12">
        <v>1</v>
      </c>
      <c r="V102" s="12"/>
      <c r="W102" s="12"/>
      <c r="Y102">
        <v>1</v>
      </c>
      <c r="AF102" s="4">
        <v>1</v>
      </c>
    </row>
    <row r="103" spans="1:32" x14ac:dyDescent="0.25">
      <c r="A103">
        <v>1</v>
      </c>
      <c r="B103">
        <v>1</v>
      </c>
      <c r="C103" t="s">
        <v>216</v>
      </c>
      <c r="E103">
        <v>1</v>
      </c>
      <c r="G103" s="1"/>
      <c r="L103">
        <v>1</v>
      </c>
      <c r="M103">
        <v>1</v>
      </c>
      <c r="O103">
        <v>1</v>
      </c>
      <c r="R103" s="12">
        <v>13</v>
      </c>
      <c r="S103" s="14" t="s">
        <v>288</v>
      </c>
      <c r="T103" s="12"/>
      <c r="U103" s="12">
        <v>1</v>
      </c>
      <c r="V103" s="12"/>
      <c r="W103" s="12"/>
      <c r="AD103">
        <v>1</v>
      </c>
      <c r="AF103" s="4"/>
    </row>
    <row r="104" spans="1:32" x14ac:dyDescent="0.25">
      <c r="A104">
        <v>1</v>
      </c>
      <c r="B104">
        <v>1</v>
      </c>
      <c r="C104" t="s">
        <v>220</v>
      </c>
      <c r="E104">
        <v>1</v>
      </c>
      <c r="G104" s="1">
        <v>1</v>
      </c>
      <c r="I104">
        <v>1</v>
      </c>
      <c r="J104">
        <v>1</v>
      </c>
      <c r="K104">
        <v>1</v>
      </c>
      <c r="L104">
        <v>1</v>
      </c>
      <c r="M104">
        <v>1</v>
      </c>
      <c r="N104">
        <v>1</v>
      </c>
      <c r="O104">
        <v>1</v>
      </c>
      <c r="P104">
        <v>1</v>
      </c>
      <c r="R104" s="12">
        <v>11</v>
      </c>
      <c r="S104" s="14" t="s">
        <v>288</v>
      </c>
      <c r="T104" s="12"/>
      <c r="U104" s="12">
        <v>1</v>
      </c>
      <c r="V104" s="12"/>
      <c r="W104" s="12"/>
      <c r="Y104">
        <v>1</v>
      </c>
      <c r="AF104" s="4">
        <v>1</v>
      </c>
    </row>
    <row r="105" spans="1:32" x14ac:dyDescent="0.25">
      <c r="A105">
        <v>1</v>
      </c>
      <c r="B105">
        <v>1</v>
      </c>
      <c r="C105" t="s">
        <v>222</v>
      </c>
      <c r="E105">
        <v>1</v>
      </c>
      <c r="G105" s="1">
        <v>1</v>
      </c>
      <c r="H105">
        <v>1</v>
      </c>
      <c r="I105">
        <v>1</v>
      </c>
      <c r="K105">
        <v>1</v>
      </c>
      <c r="L105">
        <v>1</v>
      </c>
      <c r="M105">
        <v>1</v>
      </c>
      <c r="N105">
        <v>1</v>
      </c>
      <c r="R105" s="12">
        <v>12</v>
      </c>
      <c r="S105" s="14" t="s">
        <v>288</v>
      </c>
      <c r="T105" s="12"/>
      <c r="U105" s="12">
        <v>1</v>
      </c>
      <c r="V105" s="12"/>
      <c r="W105" s="12"/>
      <c r="Y105">
        <v>1</v>
      </c>
      <c r="AF105" s="4">
        <v>1</v>
      </c>
    </row>
    <row r="106" spans="1:32" x14ac:dyDescent="0.25">
      <c r="A106">
        <v>1</v>
      </c>
      <c r="B106">
        <v>1</v>
      </c>
      <c r="C106" t="s">
        <v>224</v>
      </c>
      <c r="E106">
        <v>1</v>
      </c>
      <c r="G106" s="1"/>
      <c r="I106">
        <v>1</v>
      </c>
      <c r="J106">
        <v>1</v>
      </c>
      <c r="K106">
        <v>1</v>
      </c>
      <c r="M106">
        <v>1</v>
      </c>
      <c r="N106">
        <v>1</v>
      </c>
      <c r="O106">
        <v>1</v>
      </c>
      <c r="P106">
        <v>1</v>
      </c>
      <c r="R106" s="12">
        <v>13</v>
      </c>
      <c r="S106" s="14" t="s">
        <v>288</v>
      </c>
      <c r="T106" s="12"/>
      <c r="U106" s="12">
        <v>1</v>
      </c>
      <c r="V106" s="12"/>
      <c r="W106" s="12"/>
      <c r="AD106">
        <v>1</v>
      </c>
      <c r="AF106" s="4">
        <v>1</v>
      </c>
    </row>
    <row r="107" spans="1:32" x14ac:dyDescent="0.25">
      <c r="C107" s="1" t="s">
        <v>30</v>
      </c>
      <c r="D107" s="1">
        <f>SUM(B30:B106)</f>
        <v>64</v>
      </c>
      <c r="E107" s="1"/>
      <c r="F107" s="1"/>
      <c r="G107" s="1"/>
      <c r="R107" s="12"/>
      <c r="S107" s="12"/>
      <c r="T107" s="12"/>
      <c r="U107" s="12"/>
      <c r="V107" s="12"/>
      <c r="W107" s="12"/>
      <c r="AF107" s="4"/>
    </row>
    <row r="108" spans="1:32" x14ac:dyDescent="0.25">
      <c r="C108" s="1" t="s">
        <v>25</v>
      </c>
      <c r="D108" s="1"/>
      <c r="G108" s="1"/>
      <c r="R108" s="12"/>
      <c r="S108" s="12"/>
      <c r="T108" s="12"/>
      <c r="U108" s="12"/>
      <c r="V108" s="12"/>
      <c r="W108" s="12"/>
      <c r="AF108" s="4"/>
    </row>
    <row r="109" spans="1:32" x14ac:dyDescent="0.25">
      <c r="C109" s="1" t="s">
        <v>225</v>
      </c>
      <c r="D109" s="1">
        <f>SUM(B110:B111)</f>
        <v>2</v>
      </c>
      <c r="G109" s="1"/>
      <c r="R109" s="12"/>
      <c r="S109" s="12"/>
      <c r="T109" s="12"/>
      <c r="U109" s="12"/>
      <c r="V109" s="12"/>
      <c r="W109" s="12"/>
      <c r="AF109" s="4"/>
    </row>
    <row r="110" spans="1:32" x14ac:dyDescent="0.25">
      <c r="A110" s="17">
        <v>1</v>
      </c>
      <c r="B110">
        <v>1</v>
      </c>
      <c r="C110" t="s">
        <v>229</v>
      </c>
      <c r="E110">
        <v>1</v>
      </c>
      <c r="G110" s="1"/>
      <c r="I110">
        <v>1</v>
      </c>
      <c r="J110">
        <v>1</v>
      </c>
      <c r="K110">
        <v>1</v>
      </c>
      <c r="L110">
        <v>1</v>
      </c>
      <c r="M110">
        <v>1</v>
      </c>
      <c r="N110">
        <v>1</v>
      </c>
      <c r="R110" s="12">
        <v>15</v>
      </c>
      <c r="S110" s="15" t="s">
        <v>289</v>
      </c>
      <c r="T110" s="12"/>
      <c r="U110" s="12"/>
      <c r="V110" s="12">
        <v>1</v>
      </c>
      <c r="W110" s="12"/>
      <c r="AB110">
        <v>1</v>
      </c>
      <c r="AF110" s="4">
        <v>1</v>
      </c>
    </row>
    <row r="111" spans="1:32" x14ac:dyDescent="0.25">
      <c r="A111" s="17">
        <v>1</v>
      </c>
      <c r="B111">
        <v>1</v>
      </c>
      <c r="C111" t="s">
        <v>230</v>
      </c>
      <c r="E111">
        <v>1</v>
      </c>
      <c r="G111" s="1"/>
      <c r="K111">
        <v>1</v>
      </c>
      <c r="L111">
        <v>1</v>
      </c>
      <c r="M111">
        <v>1</v>
      </c>
      <c r="N111">
        <v>1</v>
      </c>
      <c r="R111" s="12">
        <v>18</v>
      </c>
      <c r="S111" s="15" t="s">
        <v>289</v>
      </c>
      <c r="T111" s="12"/>
      <c r="U111" s="12"/>
      <c r="V111" s="12">
        <v>1</v>
      </c>
      <c r="W111" s="12"/>
      <c r="AA111">
        <v>1</v>
      </c>
      <c r="AF111" s="4">
        <v>1</v>
      </c>
    </row>
    <row r="112" spans="1:32" x14ac:dyDescent="0.25">
      <c r="C112" s="1" t="s">
        <v>26</v>
      </c>
      <c r="D112" s="1">
        <f>SUM(B113:B113)</f>
        <v>1</v>
      </c>
      <c r="G112" s="1"/>
      <c r="R112" s="12"/>
      <c r="S112" s="12"/>
      <c r="T112" s="12"/>
      <c r="U112" s="12"/>
      <c r="V112" s="12"/>
      <c r="W112" s="12"/>
      <c r="AF112" s="4"/>
    </row>
    <row r="113" spans="1:32" x14ac:dyDescent="0.25">
      <c r="A113">
        <v>1</v>
      </c>
      <c r="B113">
        <v>1</v>
      </c>
      <c r="C113" t="s">
        <v>233</v>
      </c>
      <c r="E113">
        <v>1</v>
      </c>
      <c r="G113" s="1"/>
      <c r="I113">
        <v>1</v>
      </c>
      <c r="K113">
        <v>1</v>
      </c>
      <c r="L113">
        <v>1</v>
      </c>
      <c r="M113">
        <v>1</v>
      </c>
      <c r="N113">
        <v>1</v>
      </c>
      <c r="O113">
        <v>1</v>
      </c>
      <c r="P113">
        <v>1</v>
      </c>
      <c r="R113" s="12">
        <v>12</v>
      </c>
      <c r="S113" s="14" t="s">
        <v>288</v>
      </c>
      <c r="T113" s="12"/>
      <c r="U113" s="12">
        <v>1</v>
      </c>
      <c r="V113" s="12"/>
      <c r="W113" s="12"/>
      <c r="Y113">
        <v>1</v>
      </c>
      <c r="AF113" s="4">
        <v>1</v>
      </c>
    </row>
    <row r="114" spans="1:32" x14ac:dyDescent="0.25">
      <c r="C114" s="1" t="s">
        <v>239</v>
      </c>
      <c r="D114" s="1">
        <f>SUM(B115:B115)</f>
        <v>1</v>
      </c>
      <c r="G114" s="1"/>
      <c r="R114" s="12"/>
      <c r="S114" s="12"/>
      <c r="T114" s="12"/>
      <c r="U114" s="12"/>
      <c r="V114" s="12"/>
      <c r="W114" s="12"/>
      <c r="AF114" s="4"/>
    </row>
    <row r="115" spans="1:32" x14ac:dyDescent="0.25">
      <c r="A115" s="17">
        <v>1</v>
      </c>
      <c r="B115">
        <v>1</v>
      </c>
      <c r="C115" t="s">
        <v>240</v>
      </c>
      <c r="E115">
        <v>1</v>
      </c>
      <c r="G115" s="1">
        <v>1</v>
      </c>
      <c r="H115">
        <v>1</v>
      </c>
      <c r="I115">
        <v>1</v>
      </c>
      <c r="K115">
        <v>1</v>
      </c>
      <c r="L115">
        <v>1</v>
      </c>
      <c r="M115">
        <v>1</v>
      </c>
      <c r="N115">
        <v>1</v>
      </c>
      <c r="O115">
        <v>1</v>
      </c>
      <c r="P115">
        <v>1</v>
      </c>
      <c r="R115" s="12">
        <v>15</v>
      </c>
      <c r="S115" s="15" t="s">
        <v>289</v>
      </c>
      <c r="T115" s="12"/>
      <c r="U115" s="12"/>
      <c r="V115" s="12">
        <v>1</v>
      </c>
      <c r="W115" s="12"/>
      <c r="Y115">
        <v>1</v>
      </c>
      <c r="AF115" s="4">
        <v>1</v>
      </c>
    </row>
    <row r="116" spans="1:32" x14ac:dyDescent="0.25">
      <c r="C116" s="1" t="s">
        <v>31</v>
      </c>
      <c r="D116" s="1" t="e">
        <f>SUM(D109+D112+#REF!+D114)</f>
        <v>#REF!</v>
      </c>
      <c r="E116" s="1"/>
      <c r="F116" s="1"/>
      <c r="R116" s="12"/>
      <c r="S116" s="12"/>
      <c r="T116" s="12"/>
      <c r="U116" s="12"/>
      <c r="V116" s="12"/>
      <c r="W116" s="12"/>
    </row>
    <row r="117" spans="1:32" x14ac:dyDescent="0.25">
      <c r="A117" s="1" t="s">
        <v>298</v>
      </c>
      <c r="B117" s="3" t="s">
        <v>27</v>
      </c>
      <c r="D117" s="1" t="s">
        <v>27</v>
      </c>
      <c r="E117" s="1" t="s">
        <v>245</v>
      </c>
      <c r="F117" s="1"/>
      <c r="R117" s="12"/>
      <c r="S117" s="12"/>
      <c r="T117" s="12" t="s">
        <v>290</v>
      </c>
      <c r="U117" s="12" t="s">
        <v>291</v>
      </c>
      <c r="V117" s="12" t="s">
        <v>292</v>
      </c>
      <c r="W117" s="12"/>
      <c r="X117" s="12" t="s">
        <v>310</v>
      </c>
      <c r="Y117" s="12" t="s">
        <v>311</v>
      </c>
      <c r="Z117" s="12" t="s">
        <v>312</v>
      </c>
      <c r="AA117" s="12" t="s">
        <v>313</v>
      </c>
      <c r="AB117" s="12" t="s">
        <v>314</v>
      </c>
      <c r="AC117" s="12" t="s">
        <v>315</v>
      </c>
      <c r="AD117" s="12" t="s">
        <v>316</v>
      </c>
      <c r="AE117" s="12"/>
      <c r="AF117" s="12" t="s">
        <v>317</v>
      </c>
    </row>
    <row r="118" spans="1:32" x14ac:dyDescent="0.25">
      <c r="A118" s="1">
        <f>SUM(A2:A115)</f>
        <v>81</v>
      </c>
      <c r="B118" s="3">
        <f>SUM(B3:B115)</f>
        <v>81</v>
      </c>
      <c r="D118" s="1" t="e">
        <f>SUM(D116+D107+D27)</f>
        <v>#REF!</v>
      </c>
      <c r="E118" s="1">
        <f>SUM(E3:E115)</f>
        <v>81</v>
      </c>
      <c r="F118" s="1"/>
      <c r="G118">
        <f t="shared" ref="G118:P118" si="0">SUM(G4:G115)</f>
        <v>22</v>
      </c>
      <c r="H118">
        <f t="shared" si="0"/>
        <v>17</v>
      </c>
      <c r="I118">
        <f t="shared" si="0"/>
        <v>51</v>
      </c>
      <c r="J118">
        <f t="shared" si="0"/>
        <v>42</v>
      </c>
      <c r="K118">
        <f t="shared" si="0"/>
        <v>63</v>
      </c>
      <c r="L118" s="10">
        <f t="shared" si="0"/>
        <v>74</v>
      </c>
      <c r="M118" s="10">
        <f t="shared" si="0"/>
        <v>78</v>
      </c>
      <c r="N118">
        <f t="shared" si="0"/>
        <v>71</v>
      </c>
      <c r="O118">
        <f t="shared" si="0"/>
        <v>45</v>
      </c>
      <c r="P118">
        <f t="shared" si="0"/>
        <v>47</v>
      </c>
      <c r="R118" s="12"/>
      <c r="S118" s="12"/>
      <c r="T118" s="3">
        <f>SUM(T4:T115)</f>
        <v>24</v>
      </c>
      <c r="U118" s="3">
        <f>SUM(U4:U115)</f>
        <v>37</v>
      </c>
      <c r="V118" s="3">
        <f>SUM(V4:V115)</f>
        <v>20</v>
      </c>
      <c r="W118" s="3"/>
      <c r="X118">
        <f t="shared" ref="X118:AD118" si="1">SUM(X2:X115)</f>
        <v>0</v>
      </c>
      <c r="Y118">
        <f t="shared" si="1"/>
        <v>66</v>
      </c>
      <c r="Z118">
        <f t="shared" si="1"/>
        <v>0</v>
      </c>
      <c r="AA118">
        <f t="shared" si="1"/>
        <v>2</v>
      </c>
      <c r="AB118">
        <f t="shared" si="1"/>
        <v>3</v>
      </c>
      <c r="AC118">
        <f t="shared" si="1"/>
        <v>0</v>
      </c>
      <c r="AD118">
        <f t="shared" si="1"/>
        <v>10</v>
      </c>
      <c r="AF118">
        <f>SUM(AF2:AF115)</f>
        <v>69</v>
      </c>
    </row>
    <row r="119" spans="1:32" x14ac:dyDescent="0.25">
      <c r="R119" s="12"/>
      <c r="S119" s="12"/>
      <c r="T119" s="12"/>
      <c r="U119" s="12"/>
      <c r="V119" s="12"/>
      <c r="W119" s="12"/>
    </row>
    <row r="120" spans="1:32" x14ac:dyDescent="0.25">
      <c r="A120" t="s">
        <v>0</v>
      </c>
      <c r="B120" t="s">
        <v>0</v>
      </c>
      <c r="C120">
        <f>SUM(B3:B21)</f>
        <v>12</v>
      </c>
      <c r="R120" s="12"/>
      <c r="S120" s="12"/>
      <c r="T120" s="12"/>
      <c r="U120" s="12"/>
      <c r="V120" s="12"/>
      <c r="W120" s="12"/>
    </row>
    <row r="121" spans="1:32" x14ac:dyDescent="0.25">
      <c r="A121">
        <f>SUM(A3:A21)</f>
        <v>12</v>
      </c>
      <c r="B121" t="s">
        <v>7</v>
      </c>
      <c r="C121">
        <f>SUM(B24:B25)</f>
        <v>1</v>
      </c>
      <c r="R121" s="12"/>
      <c r="S121" s="12"/>
      <c r="T121" s="12"/>
      <c r="U121" s="12"/>
      <c r="V121" s="12"/>
      <c r="W121" s="12"/>
    </row>
    <row r="122" spans="1:32" x14ac:dyDescent="0.25">
      <c r="A122" t="s">
        <v>7</v>
      </c>
      <c r="B122" s="5" t="s">
        <v>249</v>
      </c>
      <c r="C122" s="5">
        <f>SUM(C120:C121)</f>
        <v>13</v>
      </c>
      <c r="R122" s="12"/>
      <c r="S122" s="12"/>
      <c r="T122" s="12"/>
      <c r="U122" s="12"/>
      <c r="V122" s="12"/>
      <c r="W122" s="12"/>
    </row>
    <row r="123" spans="1:32" x14ac:dyDescent="0.25">
      <c r="A123">
        <f>SUM(A24:A25)</f>
        <v>1</v>
      </c>
      <c r="B123" t="s">
        <v>248</v>
      </c>
      <c r="C123">
        <f>SUM(B29:B106)</f>
        <v>64</v>
      </c>
      <c r="R123" s="12"/>
      <c r="S123" s="12"/>
      <c r="T123" s="12"/>
      <c r="U123" s="12"/>
      <c r="V123" s="12"/>
      <c r="W123" s="12"/>
    </row>
    <row r="124" spans="1:32" x14ac:dyDescent="0.25">
      <c r="A124" t="s">
        <v>249</v>
      </c>
      <c r="B124" t="s">
        <v>25</v>
      </c>
      <c r="C124">
        <f>SUM(B109:B115)</f>
        <v>4</v>
      </c>
      <c r="R124" s="12"/>
      <c r="S124" s="12"/>
      <c r="T124" s="12"/>
      <c r="U124" s="12"/>
      <c r="V124" s="12"/>
      <c r="W124" s="12"/>
    </row>
    <row r="125" spans="1:32" x14ac:dyDescent="0.25">
      <c r="A125">
        <f>SUM(A121+A123)</f>
        <v>13</v>
      </c>
      <c r="B125" s="5" t="s">
        <v>251</v>
      </c>
      <c r="C125" s="5">
        <f>SUM(C123:C124)</f>
        <v>68</v>
      </c>
      <c r="R125" s="12"/>
      <c r="S125" s="12"/>
      <c r="T125" s="12"/>
      <c r="U125" s="12"/>
      <c r="V125" s="12"/>
      <c r="W125" s="12"/>
    </row>
    <row r="126" spans="1:32" x14ac:dyDescent="0.25">
      <c r="A126" t="s">
        <v>248</v>
      </c>
      <c r="B126" s="2" t="s">
        <v>250</v>
      </c>
      <c r="C126" s="2">
        <f>SUM(C122+C125)</f>
        <v>81</v>
      </c>
      <c r="R126" s="12"/>
      <c r="S126" s="12"/>
      <c r="T126" s="12"/>
      <c r="U126" s="12"/>
      <c r="V126" s="12"/>
      <c r="W126" s="12"/>
    </row>
    <row r="127" spans="1:32" x14ac:dyDescent="0.25">
      <c r="A127">
        <f>SUM(A29:A106)</f>
        <v>64</v>
      </c>
      <c r="R127" s="12"/>
      <c r="S127" s="12"/>
      <c r="T127" s="12"/>
      <c r="U127" s="12"/>
      <c r="V127" s="12"/>
      <c r="W127" s="12"/>
    </row>
    <row r="128" spans="1:32" x14ac:dyDescent="0.25">
      <c r="A128" t="s">
        <v>25</v>
      </c>
      <c r="R128" s="12"/>
      <c r="S128" s="12"/>
      <c r="T128" s="12"/>
      <c r="U128" s="12"/>
      <c r="V128" s="12"/>
      <c r="W128" s="12"/>
    </row>
    <row r="129" spans="1:23" x14ac:dyDescent="0.25">
      <c r="A129">
        <f>SUM(A109:A115)</f>
        <v>4</v>
      </c>
      <c r="R129" s="12"/>
      <c r="S129" s="12"/>
      <c r="T129" s="12"/>
      <c r="U129" s="12"/>
      <c r="V129" s="12"/>
      <c r="W129" s="12"/>
    </row>
    <row r="130" spans="1:23" x14ac:dyDescent="0.25">
      <c r="A130" t="s">
        <v>251</v>
      </c>
      <c r="R130" s="12"/>
      <c r="S130" s="12"/>
      <c r="T130" s="12"/>
      <c r="U130" s="12"/>
      <c r="V130" s="12"/>
      <c r="W130" s="12"/>
    </row>
    <row r="131" spans="1:23" x14ac:dyDescent="0.25">
      <c r="A131">
        <f>SUM(A127+A129)</f>
        <v>68</v>
      </c>
      <c r="D131" s="6"/>
      <c r="R131" s="12"/>
      <c r="S131" s="12"/>
      <c r="T131" s="12"/>
      <c r="U131" s="12"/>
      <c r="V131" s="12"/>
      <c r="W131" s="12"/>
    </row>
    <row r="132" spans="1:23" x14ac:dyDescent="0.25">
      <c r="A132" t="s">
        <v>250</v>
      </c>
      <c r="D132" s="6"/>
      <c r="R132" s="12"/>
      <c r="S132" s="12"/>
      <c r="T132" s="12"/>
      <c r="U132" s="12"/>
      <c r="V132" s="12"/>
      <c r="W132" s="12"/>
    </row>
    <row r="133" spans="1:23" x14ac:dyDescent="0.25">
      <c r="A133">
        <f>SUM(A125+A131)</f>
        <v>81</v>
      </c>
      <c r="R133" s="12"/>
      <c r="S133" s="12"/>
      <c r="T133" s="12"/>
      <c r="U133" s="12"/>
      <c r="V133" s="12"/>
      <c r="W133" s="12"/>
    </row>
    <row r="134" spans="1:23" x14ac:dyDescent="0.25">
      <c r="R134" s="12"/>
      <c r="S134" s="12"/>
      <c r="T134" s="12"/>
      <c r="U134" s="12"/>
      <c r="V134" s="12"/>
      <c r="W134" s="12"/>
    </row>
    <row r="135" spans="1:23" x14ac:dyDescent="0.25">
      <c r="R135" s="12"/>
      <c r="S135" s="12"/>
      <c r="T135" s="12"/>
      <c r="U135" s="12"/>
      <c r="V135" s="12"/>
      <c r="W135" s="12"/>
    </row>
    <row r="136" spans="1:23" x14ac:dyDescent="0.25">
      <c r="A136" t="s">
        <v>299</v>
      </c>
      <c r="R136" s="12"/>
      <c r="S136" s="12"/>
      <c r="T136" s="12"/>
      <c r="U136" s="12"/>
      <c r="V136" s="12"/>
      <c r="W136" s="12"/>
    </row>
    <row r="137" spans="1:23" x14ac:dyDescent="0.25">
      <c r="A137" t="s">
        <v>300</v>
      </c>
      <c r="R137" s="12"/>
      <c r="S137" s="12"/>
      <c r="T137" s="12"/>
      <c r="U137" s="12"/>
      <c r="V137" s="12"/>
      <c r="W137" s="12"/>
    </row>
    <row r="138" spans="1:23" x14ac:dyDescent="0.25">
      <c r="R138" s="12"/>
      <c r="S138" s="12"/>
      <c r="T138" s="12"/>
      <c r="U138" s="12"/>
      <c r="V138" s="12"/>
      <c r="W138" s="12"/>
    </row>
    <row r="139" spans="1:23" x14ac:dyDescent="0.25">
      <c r="R139" s="12"/>
      <c r="S139" s="12"/>
      <c r="T139" s="12"/>
      <c r="U139" s="12"/>
      <c r="V139" s="12"/>
      <c r="W139" s="12"/>
    </row>
    <row r="140" spans="1:23" x14ac:dyDescent="0.25">
      <c r="R140" s="12"/>
      <c r="S140" s="12"/>
      <c r="T140" s="12"/>
      <c r="U140" s="12"/>
      <c r="V140" s="12"/>
      <c r="W140" s="12"/>
    </row>
    <row r="141" spans="1:23" x14ac:dyDescent="0.25">
      <c r="R141" s="12"/>
      <c r="S141" s="12"/>
      <c r="T141" s="12"/>
      <c r="U141" s="12"/>
      <c r="V141" s="12"/>
      <c r="W141" s="12"/>
    </row>
    <row r="142" spans="1:23" x14ac:dyDescent="0.25">
      <c r="R142" s="12"/>
      <c r="S142" s="12"/>
      <c r="T142" s="12"/>
      <c r="U142" s="12"/>
      <c r="V142" s="12"/>
      <c r="W142" s="12"/>
    </row>
    <row r="143" spans="1:23" x14ac:dyDescent="0.25">
      <c r="R143" s="12"/>
      <c r="S143" s="12"/>
      <c r="T143" s="12"/>
      <c r="U143" s="12"/>
      <c r="V143" s="12"/>
      <c r="W143" s="12"/>
    </row>
    <row r="144" spans="1:23" x14ac:dyDescent="0.25">
      <c r="R144" s="12"/>
      <c r="S144" s="12"/>
      <c r="T144" s="12"/>
      <c r="U144" s="12"/>
      <c r="V144" s="12"/>
      <c r="W144" s="1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US-MEX</vt:lpstr>
      <vt:lpstr>Sheet4</vt:lpstr>
      <vt:lpstr>Sheet3</vt:lpstr>
      <vt:lpstr>Sheet2</vt:lpstr>
      <vt:lpstr>Chihuahuan Desert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Vicente Mata Silva</dc:creator>
  <cp:lastModifiedBy>Mata Silva, Vicente</cp:lastModifiedBy>
  <dcterms:created xsi:type="dcterms:W3CDTF">2017-11-08T21:31:18Z</dcterms:created>
  <dcterms:modified xsi:type="dcterms:W3CDTF">2025-12-11T22:51:45Z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3649dc-6fee-4eb8-a128-734c3c842ea8_Enabled">
    <vt:lpwstr>true</vt:lpwstr>
  </property>
  <property fmtid="{D5CDD505-2E9C-101B-9397-08002B2CF9AE}" pid="3" name="MSIP_Label_b73649dc-6fee-4eb8-a128-734c3c842ea8_SetDate">
    <vt:lpwstr>2023-02-12T21:19:24Z</vt:lpwstr>
  </property>
  <property fmtid="{D5CDD505-2E9C-101B-9397-08002B2CF9AE}" pid="4" name="MSIP_Label_b73649dc-6fee-4eb8-a128-734c3c842ea8_Method">
    <vt:lpwstr>Standard</vt:lpwstr>
  </property>
  <property fmtid="{D5CDD505-2E9C-101B-9397-08002B2CF9AE}" pid="5" name="MSIP_Label_b73649dc-6fee-4eb8-a128-734c3c842ea8_Name">
    <vt:lpwstr>defa4170-0d19-0005-0004-bc88714345d2</vt:lpwstr>
  </property>
  <property fmtid="{D5CDD505-2E9C-101B-9397-08002B2CF9AE}" pid="6" name="MSIP_Label_b73649dc-6fee-4eb8-a128-734c3c842ea8_SiteId">
    <vt:lpwstr>857c21d2-1a16-43a4-90cf-d57f3fab9d2f</vt:lpwstr>
  </property>
  <property fmtid="{D5CDD505-2E9C-101B-9397-08002B2CF9AE}" pid="7" name="MSIP_Label_b73649dc-6fee-4eb8-a128-734c3c842ea8_ActionId">
    <vt:lpwstr>1baf2380-a487-4002-9445-00ac7834c999</vt:lpwstr>
  </property>
  <property fmtid="{D5CDD505-2E9C-101B-9397-08002B2CF9AE}" pid="8" name="MSIP_Label_b73649dc-6fee-4eb8-a128-734c3c842ea8_ContentBits">
    <vt:lpwstr>0</vt:lpwstr>
  </property>
</Properties>
</file>